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5180" windowHeight="8580" tabRatio="704"/>
  </bookViews>
  <sheets>
    <sheet name="PiG" sheetId="1" r:id="rId1"/>
  </sheets>
  <definedNames>
    <definedName name="_xlnm.Print_Area" localSheetId="0">PiG!$B$1:$BZ$93</definedName>
  </definedNames>
  <calcPr calcId="125725"/>
</workbook>
</file>

<file path=xl/calcChain.xml><?xml version="1.0" encoding="utf-8"?>
<calcChain xmlns="http://schemas.openxmlformats.org/spreadsheetml/2006/main">
  <c r="Y8" i="1"/>
  <c r="BJ21" l="1"/>
  <c r="BJ9"/>
  <c r="AQ18" l="1"/>
  <c r="BI54"/>
  <c r="BK9" l="1"/>
  <c r="T55"/>
  <c r="V52"/>
  <c r="U52"/>
  <c r="T52"/>
  <c r="S52"/>
  <c r="R52"/>
  <c r="Q52"/>
  <c r="P52"/>
  <c r="O52"/>
  <c r="N52"/>
  <c r="M52"/>
  <c r="L52"/>
  <c r="K52"/>
  <c r="J52"/>
  <c r="I52"/>
  <c r="H52"/>
  <c r="I51"/>
  <c r="H51"/>
  <c r="V42" l="1"/>
  <c r="U42"/>
  <c r="T42"/>
  <c r="S42"/>
  <c r="R42"/>
  <c r="Q42"/>
  <c r="P42"/>
  <c r="O42"/>
  <c r="N42"/>
  <c r="M42"/>
  <c r="L42"/>
  <c r="K42"/>
  <c r="J42"/>
  <c r="I42"/>
  <c r="H42"/>
  <c r="BX93"/>
  <c r="BZ61" l="1"/>
  <c r="F42" l="1"/>
  <c r="BZ42" l="1"/>
  <c r="X42"/>
  <c r="AP42"/>
  <c r="BH42"/>
  <c r="I30" l="1"/>
  <c r="S28"/>
  <c r="H54" l="1"/>
  <c r="V54"/>
  <c r="U54"/>
  <c r="T54"/>
  <c r="S54"/>
  <c r="R54"/>
  <c r="Q54"/>
  <c r="P54"/>
  <c r="O54"/>
  <c r="N54"/>
  <c r="M54"/>
  <c r="L54"/>
  <c r="K54"/>
  <c r="J54"/>
  <c r="V51"/>
  <c r="U51"/>
  <c r="T51"/>
  <c r="S51"/>
  <c r="R51"/>
  <c r="Q51"/>
  <c r="P51"/>
  <c r="O51"/>
  <c r="N51"/>
  <c r="M51"/>
  <c r="L51"/>
  <c r="K51"/>
  <c r="J51"/>
  <c r="V48"/>
  <c r="U48"/>
  <c r="T48"/>
  <c r="S48"/>
  <c r="R48"/>
  <c r="Q48"/>
  <c r="P48"/>
  <c r="O48"/>
  <c r="N48"/>
  <c r="M48"/>
  <c r="L48"/>
  <c r="K48"/>
  <c r="J48"/>
  <c r="I55"/>
  <c r="H55"/>
  <c r="I49"/>
  <c r="H49"/>
  <c r="V31"/>
  <c r="U31"/>
  <c r="T31"/>
  <c r="S31"/>
  <c r="R31"/>
  <c r="Q31"/>
  <c r="P31"/>
  <c r="O31"/>
  <c r="N31"/>
  <c r="M31"/>
  <c r="L31"/>
  <c r="K31"/>
  <c r="J31"/>
  <c r="H31"/>
  <c r="V85"/>
  <c r="U85"/>
  <c r="T85"/>
  <c r="S85"/>
  <c r="R85"/>
  <c r="Q85"/>
  <c r="P85"/>
  <c r="O85"/>
  <c r="N85"/>
  <c r="M85"/>
  <c r="L85"/>
  <c r="K85"/>
  <c r="J85"/>
  <c r="I85"/>
  <c r="H85"/>
  <c r="V84"/>
  <c r="U84"/>
  <c r="T84"/>
  <c r="S84"/>
  <c r="R84"/>
  <c r="Q84"/>
  <c r="P84"/>
  <c r="O84"/>
  <c r="N84"/>
  <c r="M84"/>
  <c r="L84"/>
  <c r="K84"/>
  <c r="J84"/>
  <c r="I84"/>
  <c r="H84"/>
  <c r="V78"/>
  <c r="U78"/>
  <c r="T78"/>
  <c r="S78"/>
  <c r="R78"/>
  <c r="Q78"/>
  <c r="P78"/>
  <c r="O78"/>
  <c r="N78"/>
  <c r="M78"/>
  <c r="L78"/>
  <c r="K78"/>
  <c r="J78"/>
  <c r="I78"/>
  <c r="H78"/>
  <c r="V71"/>
  <c r="U71"/>
  <c r="T71"/>
  <c r="S71"/>
  <c r="R71"/>
  <c r="Q71"/>
  <c r="P71"/>
  <c r="O71"/>
  <c r="N71"/>
  <c r="M71"/>
  <c r="L71"/>
  <c r="K71"/>
  <c r="J71"/>
  <c r="I71"/>
  <c r="H71"/>
  <c r="V70"/>
  <c r="U70"/>
  <c r="T70"/>
  <c r="S70"/>
  <c r="R70"/>
  <c r="Q70"/>
  <c r="P70"/>
  <c r="O70"/>
  <c r="N70"/>
  <c r="M70"/>
  <c r="L70"/>
  <c r="K70"/>
  <c r="J70"/>
  <c r="I70"/>
  <c r="H70"/>
  <c r="V68"/>
  <c r="U68"/>
  <c r="T68"/>
  <c r="S68"/>
  <c r="R68"/>
  <c r="Q68"/>
  <c r="P68"/>
  <c r="O68"/>
  <c r="N68"/>
  <c r="M68"/>
  <c r="L68"/>
  <c r="K68"/>
  <c r="J68"/>
  <c r="I68"/>
  <c r="H68"/>
  <c r="V66"/>
  <c r="U66"/>
  <c r="T66"/>
  <c r="S66"/>
  <c r="R66"/>
  <c r="Q66"/>
  <c r="P66"/>
  <c r="O66"/>
  <c r="N66"/>
  <c r="M66"/>
  <c r="L66"/>
  <c r="K66"/>
  <c r="J66"/>
  <c r="I66"/>
  <c r="H66"/>
  <c r="V65"/>
  <c r="U65"/>
  <c r="T65"/>
  <c r="S65"/>
  <c r="R65"/>
  <c r="Q65"/>
  <c r="P65"/>
  <c r="O65"/>
  <c r="N65"/>
  <c r="M65"/>
  <c r="L65"/>
  <c r="K65"/>
  <c r="J65"/>
  <c r="I65"/>
  <c r="H65"/>
  <c r="V63"/>
  <c r="U63"/>
  <c r="T63"/>
  <c r="S63"/>
  <c r="R63"/>
  <c r="Q63"/>
  <c r="P63"/>
  <c r="O63"/>
  <c r="N63"/>
  <c r="M63"/>
  <c r="L63"/>
  <c r="K63"/>
  <c r="J63"/>
  <c r="I63"/>
  <c r="H63"/>
  <c r="V62"/>
  <c r="U62"/>
  <c r="T62"/>
  <c r="S62"/>
  <c r="R62"/>
  <c r="Q62"/>
  <c r="P62"/>
  <c r="O62"/>
  <c r="N62"/>
  <c r="M62"/>
  <c r="L62"/>
  <c r="K62"/>
  <c r="J62"/>
  <c r="I62"/>
  <c r="H62"/>
  <c r="V60"/>
  <c r="U60"/>
  <c r="T60"/>
  <c r="S60"/>
  <c r="R60"/>
  <c r="Q60"/>
  <c r="P60"/>
  <c r="O60"/>
  <c r="N60"/>
  <c r="M60"/>
  <c r="L60"/>
  <c r="K60"/>
  <c r="J60"/>
  <c r="I60"/>
  <c r="H60"/>
  <c r="V59"/>
  <c r="U59"/>
  <c r="T59"/>
  <c r="S59"/>
  <c r="R59"/>
  <c r="Q59"/>
  <c r="P59"/>
  <c r="O59"/>
  <c r="N59"/>
  <c r="M59"/>
  <c r="L59"/>
  <c r="K59"/>
  <c r="J59"/>
  <c r="I59"/>
  <c r="H59"/>
  <c r="V56"/>
  <c r="U56"/>
  <c r="T56"/>
  <c r="S56"/>
  <c r="R56"/>
  <c r="Q56"/>
  <c r="P56"/>
  <c r="O56"/>
  <c r="N56"/>
  <c r="M56"/>
  <c r="L56"/>
  <c r="K56"/>
  <c r="J56"/>
  <c r="I56"/>
  <c r="H56"/>
  <c r="V41"/>
  <c r="U41"/>
  <c r="T41"/>
  <c r="S41"/>
  <c r="R41"/>
  <c r="Q41"/>
  <c r="P41"/>
  <c r="O41"/>
  <c r="N41"/>
  <c r="M41"/>
  <c r="L41"/>
  <c r="K41"/>
  <c r="J41"/>
  <c r="I41"/>
  <c r="H41"/>
  <c r="V40"/>
  <c r="U40"/>
  <c r="T40"/>
  <c r="S40"/>
  <c r="R40"/>
  <c r="Q40"/>
  <c r="P40"/>
  <c r="O40"/>
  <c r="N40"/>
  <c r="M40"/>
  <c r="L40"/>
  <c r="K40"/>
  <c r="J40"/>
  <c r="I40"/>
  <c r="H40"/>
  <c r="V38"/>
  <c r="U38"/>
  <c r="T38"/>
  <c r="S38"/>
  <c r="R38"/>
  <c r="Q38"/>
  <c r="P38"/>
  <c r="O38"/>
  <c r="N38"/>
  <c r="M38"/>
  <c r="L38"/>
  <c r="K38"/>
  <c r="J38"/>
  <c r="I38"/>
  <c r="H38"/>
  <c r="V36"/>
  <c r="U36"/>
  <c r="T36"/>
  <c r="S36"/>
  <c r="R36"/>
  <c r="Q36"/>
  <c r="P36"/>
  <c r="O36"/>
  <c r="N36"/>
  <c r="M36"/>
  <c r="L36"/>
  <c r="K36"/>
  <c r="J36"/>
  <c r="I36"/>
  <c r="H36"/>
  <c r="V35"/>
  <c r="U35"/>
  <c r="T35"/>
  <c r="S35"/>
  <c r="R35"/>
  <c r="Q35"/>
  <c r="P35"/>
  <c r="O35"/>
  <c r="N35"/>
  <c r="M35"/>
  <c r="L35"/>
  <c r="K35"/>
  <c r="J35"/>
  <c r="I35"/>
  <c r="H35"/>
  <c r="V34"/>
  <c r="U34"/>
  <c r="T34"/>
  <c r="S34"/>
  <c r="R34"/>
  <c r="Q34"/>
  <c r="P34"/>
  <c r="O34"/>
  <c r="N34"/>
  <c r="M34"/>
  <c r="L34"/>
  <c r="K34"/>
  <c r="J34"/>
  <c r="I34"/>
  <c r="H34"/>
  <c r="V33"/>
  <c r="U33"/>
  <c r="T33"/>
  <c r="S33"/>
  <c r="R33"/>
  <c r="Q33"/>
  <c r="P33"/>
  <c r="O33"/>
  <c r="N33"/>
  <c r="M33"/>
  <c r="L33"/>
  <c r="K33"/>
  <c r="J33"/>
  <c r="I33"/>
  <c r="H33"/>
  <c r="V32"/>
  <c r="U32"/>
  <c r="T32"/>
  <c r="S32"/>
  <c r="R32"/>
  <c r="Q32"/>
  <c r="P32"/>
  <c r="O32"/>
  <c r="N32"/>
  <c r="M32"/>
  <c r="L32"/>
  <c r="K32"/>
  <c r="J32"/>
  <c r="I32"/>
  <c r="H32"/>
  <c r="V28"/>
  <c r="U28"/>
  <c r="T28"/>
  <c r="R28"/>
  <c r="Q28"/>
  <c r="P28"/>
  <c r="O28"/>
  <c r="N28"/>
  <c r="M28"/>
  <c r="L28"/>
  <c r="K28"/>
  <c r="J28"/>
  <c r="I28"/>
  <c r="H28"/>
  <c r="V26"/>
  <c r="U26"/>
  <c r="T26"/>
  <c r="S26"/>
  <c r="R26"/>
  <c r="Q26"/>
  <c r="P26"/>
  <c r="O26"/>
  <c r="N26"/>
  <c r="M26"/>
  <c r="L26"/>
  <c r="K26"/>
  <c r="J26"/>
  <c r="I26"/>
  <c r="H26"/>
  <c r="V25"/>
  <c r="U25"/>
  <c r="T25"/>
  <c r="S25"/>
  <c r="R25"/>
  <c r="Q25"/>
  <c r="P25"/>
  <c r="O25"/>
  <c r="N25"/>
  <c r="M25"/>
  <c r="L25"/>
  <c r="K25"/>
  <c r="J25"/>
  <c r="I25"/>
  <c r="H25"/>
  <c r="V24"/>
  <c r="U24"/>
  <c r="T24"/>
  <c r="S24"/>
  <c r="R24"/>
  <c r="Q24"/>
  <c r="P24"/>
  <c r="O24"/>
  <c r="N24"/>
  <c r="M24"/>
  <c r="L24"/>
  <c r="K24"/>
  <c r="J24"/>
  <c r="I24"/>
  <c r="H24"/>
  <c r="V22"/>
  <c r="U22"/>
  <c r="T22"/>
  <c r="S22"/>
  <c r="R22"/>
  <c r="Q22"/>
  <c r="P22"/>
  <c r="O22"/>
  <c r="N22"/>
  <c r="M22"/>
  <c r="L22"/>
  <c r="K22"/>
  <c r="J22"/>
  <c r="I22"/>
  <c r="H22"/>
  <c r="V21"/>
  <c r="U21"/>
  <c r="T21"/>
  <c r="S21"/>
  <c r="R21"/>
  <c r="Q21"/>
  <c r="P21"/>
  <c r="O21"/>
  <c r="N21"/>
  <c r="M21"/>
  <c r="L21"/>
  <c r="K21"/>
  <c r="J21"/>
  <c r="I21"/>
  <c r="H21"/>
  <c r="V19"/>
  <c r="U19"/>
  <c r="T19"/>
  <c r="S19"/>
  <c r="R19"/>
  <c r="Q19"/>
  <c r="P19"/>
  <c r="O19"/>
  <c r="N19"/>
  <c r="M19"/>
  <c r="L19"/>
  <c r="K19"/>
  <c r="J19"/>
  <c r="I19"/>
  <c r="H19"/>
  <c r="V18"/>
  <c r="U18"/>
  <c r="T18"/>
  <c r="S18"/>
  <c r="R18"/>
  <c r="Q18"/>
  <c r="P18"/>
  <c r="O18"/>
  <c r="N18"/>
  <c r="M18"/>
  <c r="L18"/>
  <c r="K18"/>
  <c r="J18"/>
  <c r="I18"/>
  <c r="H18"/>
  <c r="V17"/>
  <c r="U17"/>
  <c r="T17"/>
  <c r="S17"/>
  <c r="R17"/>
  <c r="Q17"/>
  <c r="P17"/>
  <c r="O17"/>
  <c r="N17"/>
  <c r="M17"/>
  <c r="L17"/>
  <c r="K17"/>
  <c r="J17"/>
  <c r="I17"/>
  <c r="H17"/>
  <c r="V16"/>
  <c r="U16"/>
  <c r="T16"/>
  <c r="S16"/>
  <c r="R16"/>
  <c r="Q16"/>
  <c r="P16"/>
  <c r="O16"/>
  <c r="N16"/>
  <c r="M16"/>
  <c r="L16"/>
  <c r="K16"/>
  <c r="J16"/>
  <c r="I16"/>
  <c r="H16"/>
  <c r="V14"/>
  <c r="U14"/>
  <c r="T14"/>
  <c r="S14"/>
  <c r="R14"/>
  <c r="Q14"/>
  <c r="P14"/>
  <c r="O14"/>
  <c r="N14"/>
  <c r="M14"/>
  <c r="L14"/>
  <c r="K14"/>
  <c r="J14"/>
  <c r="I14"/>
  <c r="H14"/>
  <c r="V13"/>
  <c r="U13"/>
  <c r="T13"/>
  <c r="S13"/>
  <c r="R13"/>
  <c r="Q13"/>
  <c r="P13"/>
  <c r="O13"/>
  <c r="N13"/>
  <c r="M13"/>
  <c r="L13"/>
  <c r="K13"/>
  <c r="J13"/>
  <c r="I13"/>
  <c r="H13"/>
  <c r="V12"/>
  <c r="U12"/>
  <c r="T12"/>
  <c r="S12"/>
  <c r="R12"/>
  <c r="Q12"/>
  <c r="P12"/>
  <c r="O12"/>
  <c r="N12"/>
  <c r="M12"/>
  <c r="L12"/>
  <c r="K12"/>
  <c r="J12"/>
  <c r="I12"/>
  <c r="H12"/>
  <c r="V11"/>
  <c r="U11"/>
  <c r="T11"/>
  <c r="S11"/>
  <c r="R11"/>
  <c r="Q11"/>
  <c r="P11"/>
  <c r="O11"/>
  <c r="N11"/>
  <c r="M11"/>
  <c r="L11"/>
  <c r="K11"/>
  <c r="J11"/>
  <c r="I11"/>
  <c r="H11"/>
  <c r="I9"/>
  <c r="J9"/>
  <c r="K9"/>
  <c r="L9"/>
  <c r="M9"/>
  <c r="N9"/>
  <c r="O9"/>
  <c r="P9"/>
  <c r="Q9"/>
  <c r="R9"/>
  <c r="S9"/>
  <c r="T9"/>
  <c r="U9"/>
  <c r="V9"/>
  <c r="H9"/>
  <c r="I8"/>
  <c r="J8"/>
  <c r="K8"/>
  <c r="L8"/>
  <c r="M8"/>
  <c r="N8"/>
  <c r="O8"/>
  <c r="P8"/>
  <c r="Q8"/>
  <c r="R8"/>
  <c r="S8"/>
  <c r="T8"/>
  <c r="U8"/>
  <c r="V8"/>
  <c r="H8"/>
  <c r="X28" l="1"/>
  <c r="X55"/>
  <c r="F48"/>
  <c r="X49"/>
  <c r="X52"/>
  <c r="BY93"/>
  <c r="BW93"/>
  <c r="BV93"/>
  <c r="BU93"/>
  <c r="BT93"/>
  <c r="BS93"/>
  <c r="BR93"/>
  <c r="BQ93"/>
  <c r="BP93"/>
  <c r="BO93"/>
  <c r="BN93"/>
  <c r="BM93"/>
  <c r="BL93"/>
  <c r="BK93"/>
  <c r="BJ93"/>
  <c r="BI93"/>
  <c r="BZ85"/>
  <c r="BZ84"/>
  <c r="BZ78"/>
  <c r="BZ71"/>
  <c r="BZ70"/>
  <c r="BZ68"/>
  <c r="BZ66"/>
  <c r="BZ65"/>
  <c r="BZ63"/>
  <c r="BZ62"/>
  <c r="BZ60"/>
  <c r="BZ59"/>
  <c r="BZ56"/>
  <c r="BZ55"/>
  <c r="BZ54"/>
  <c r="BZ52"/>
  <c r="BZ51"/>
  <c r="BZ49"/>
  <c r="BZ48"/>
  <c r="BZ41"/>
  <c r="BZ40"/>
  <c r="BZ38"/>
  <c r="BZ36"/>
  <c r="BZ35"/>
  <c r="BZ34"/>
  <c r="BZ33"/>
  <c r="BZ32"/>
  <c r="BZ31"/>
  <c r="BZ30"/>
  <c r="BZ28"/>
  <c r="BZ26"/>
  <c r="BZ25"/>
  <c r="BZ24"/>
  <c r="BZ22"/>
  <c r="BZ21"/>
  <c r="BZ19"/>
  <c r="BZ18"/>
  <c r="BZ17"/>
  <c r="BZ16"/>
  <c r="BZ14"/>
  <c r="BZ13"/>
  <c r="BZ12"/>
  <c r="BZ11"/>
  <c r="BZ9"/>
  <c r="BZ8"/>
  <c r="BG93"/>
  <c r="BE93"/>
  <c r="BD93"/>
  <c r="BC93"/>
  <c r="BB93"/>
  <c r="BA93"/>
  <c r="AZ93"/>
  <c r="AY93"/>
  <c r="AX93"/>
  <c r="AW93"/>
  <c r="AV93"/>
  <c r="AU93"/>
  <c r="AT93"/>
  <c r="AS93"/>
  <c r="AR93"/>
  <c r="AQ93"/>
  <c r="BH85"/>
  <c r="BH84"/>
  <c r="BH78"/>
  <c r="BH71"/>
  <c r="BH70"/>
  <c r="BH68"/>
  <c r="BH66"/>
  <c r="BH65"/>
  <c r="BH63"/>
  <c r="BH62"/>
  <c r="BH60"/>
  <c r="BH59"/>
  <c r="BH56"/>
  <c r="BH55"/>
  <c r="BH54"/>
  <c r="BH52"/>
  <c r="BH51"/>
  <c r="BH49"/>
  <c r="BH48"/>
  <c r="BH41"/>
  <c r="BH40"/>
  <c r="BH38"/>
  <c r="BH36"/>
  <c r="BH35"/>
  <c r="BH34"/>
  <c r="BH33"/>
  <c r="BH32"/>
  <c r="BH31"/>
  <c r="BH30"/>
  <c r="BH28"/>
  <c r="BH26"/>
  <c r="BH25"/>
  <c r="BH24"/>
  <c r="BH22"/>
  <c r="BH21"/>
  <c r="BH19"/>
  <c r="BH18"/>
  <c r="BH17"/>
  <c r="BH16"/>
  <c r="BH14"/>
  <c r="BH13"/>
  <c r="BH12"/>
  <c r="BH11"/>
  <c r="BH9"/>
  <c r="BH8"/>
  <c r="AO93"/>
  <c r="AM93"/>
  <c r="AL93"/>
  <c r="AK93"/>
  <c r="AJ93"/>
  <c r="AI93"/>
  <c r="AH93"/>
  <c r="AG93"/>
  <c r="AF93"/>
  <c r="AE93"/>
  <c r="AD93"/>
  <c r="AC93"/>
  <c r="AB93"/>
  <c r="AA93"/>
  <c r="Z93"/>
  <c r="Y93"/>
  <c r="AP85"/>
  <c r="AP84"/>
  <c r="AP78"/>
  <c r="AP71"/>
  <c r="AP70"/>
  <c r="AP68"/>
  <c r="AP66"/>
  <c r="AP65"/>
  <c r="AP63"/>
  <c r="AP62"/>
  <c r="AP60"/>
  <c r="AP59"/>
  <c r="AP56"/>
  <c r="AP55"/>
  <c r="AP54"/>
  <c r="AP52"/>
  <c r="AP51"/>
  <c r="AP49"/>
  <c r="AP48"/>
  <c r="AP41"/>
  <c r="AP40"/>
  <c r="AP38"/>
  <c r="AP36"/>
  <c r="AP35"/>
  <c r="AP34"/>
  <c r="AP33"/>
  <c r="AP32"/>
  <c r="AP31"/>
  <c r="AP30"/>
  <c r="AP28"/>
  <c r="AP26"/>
  <c r="AP25"/>
  <c r="AP24"/>
  <c r="AP22"/>
  <c r="AP21"/>
  <c r="AP19"/>
  <c r="AP18"/>
  <c r="AP17"/>
  <c r="AP16"/>
  <c r="AP14"/>
  <c r="AP13"/>
  <c r="AP12"/>
  <c r="AP11"/>
  <c r="AP9"/>
  <c r="AP8"/>
  <c r="Q93"/>
  <c r="R93"/>
  <c r="P93"/>
  <c r="X84"/>
  <c r="X70"/>
  <c r="X68"/>
  <c r="X66"/>
  <c r="X65"/>
  <c r="X63"/>
  <c r="X62"/>
  <c r="X60"/>
  <c r="X59"/>
  <c r="X56"/>
  <c r="X54"/>
  <c r="X51"/>
  <c r="X41"/>
  <c r="X40"/>
  <c r="X38"/>
  <c r="X35"/>
  <c r="X33"/>
  <c r="X31"/>
  <c r="X30"/>
  <c r="X26"/>
  <c r="X25"/>
  <c r="X24"/>
  <c r="X22"/>
  <c r="X21"/>
  <c r="X19"/>
  <c r="X18"/>
  <c r="X17"/>
  <c r="X16"/>
  <c r="X14"/>
  <c r="X13"/>
  <c r="X12"/>
  <c r="X11"/>
  <c r="X9"/>
  <c r="X8"/>
  <c r="X71"/>
  <c r="F68"/>
  <c r="F85"/>
  <c r="F84"/>
  <c r="F78"/>
  <c r="F71"/>
  <c r="F70"/>
  <c r="F63"/>
  <c r="F62"/>
  <c r="F60"/>
  <c r="F59"/>
  <c r="F52"/>
  <c r="F65"/>
  <c r="F56"/>
  <c r="F54"/>
  <c r="F49"/>
  <c r="F41"/>
  <c r="F40"/>
  <c r="F38"/>
  <c r="F35"/>
  <c r="F33"/>
  <c r="F31"/>
  <c r="F30"/>
  <c r="F28"/>
  <c r="F26"/>
  <c r="F25"/>
  <c r="F24"/>
  <c r="F22"/>
  <c r="F21"/>
  <c r="F19"/>
  <c r="F18"/>
  <c r="F17"/>
  <c r="F16"/>
  <c r="F14"/>
  <c r="F13"/>
  <c r="F11"/>
  <c r="F9"/>
  <c r="F8"/>
  <c r="H93"/>
  <c r="J93"/>
  <c r="L93"/>
  <c r="N93"/>
  <c r="S93"/>
  <c r="T93"/>
  <c r="U93"/>
  <c r="W93"/>
  <c r="BZ93" l="1"/>
  <c r="F69"/>
  <c r="F67" s="1"/>
  <c r="F39"/>
  <c r="F37" s="1"/>
  <c r="F29"/>
  <c r="F61"/>
  <c r="X32"/>
  <c r="X34"/>
  <c r="X36"/>
  <c r="F66"/>
  <c r="F64" s="1"/>
  <c r="X78"/>
  <c r="X85"/>
  <c r="F51"/>
  <c r="F50" s="1"/>
  <c r="F83"/>
  <c r="F58"/>
  <c r="V93"/>
  <c r="X48"/>
  <c r="F32"/>
  <c r="F34"/>
  <c r="F36"/>
  <c r="F55"/>
  <c r="F53" s="1"/>
  <c r="BH93"/>
  <c r="O93"/>
  <c r="M93"/>
  <c r="K93"/>
  <c r="F12"/>
  <c r="F10" s="1"/>
  <c r="AP93"/>
  <c r="F47"/>
  <c r="F20"/>
  <c r="I93"/>
  <c r="F7"/>
  <c r="F15"/>
  <c r="F23"/>
  <c r="X93" l="1"/>
  <c r="F57"/>
  <c r="F27"/>
  <c r="F44" s="1"/>
  <c r="F46"/>
  <c r="F91" s="1"/>
  <c r="F101" s="1"/>
  <c r="F89" l="1"/>
  <c r="F100" s="1"/>
  <c r="F73"/>
  <c r="F76" s="1"/>
  <c r="F80" s="1"/>
  <c r="F87" s="1"/>
  <c r="F99" l="1"/>
</calcChain>
</file>

<file path=xl/comments1.xml><?xml version="1.0" encoding="utf-8"?>
<comments xmlns="http://schemas.openxmlformats.org/spreadsheetml/2006/main">
  <authors>
    <author>vap</author>
  </authors>
  <commentList>
    <comment ref="BK28" authorId="0">
      <text>
        <r>
          <rPr>
            <b/>
            <sz val="9"/>
            <color indexed="81"/>
            <rFont val="Tahoma"/>
            <charset val="1"/>
          </rPr>
          <t>gts. Comunitat vell h pagats x HUSJR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X28" authorId="0">
      <text>
        <r>
          <rPr>
            <b/>
            <sz val="9"/>
            <color indexed="81"/>
            <rFont val="Tahoma"/>
            <charset val="1"/>
          </rPr>
          <t>aigua vell h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I51" authorId="0">
      <text>
        <r>
          <rPr>
            <sz val="9"/>
            <color indexed="81"/>
            <rFont val="Tahoma"/>
            <charset val="1"/>
          </rPr>
          <t>35.856 div central !</t>
        </r>
      </text>
    </comment>
    <comment ref="BI54" authorId="0">
      <text>
        <r>
          <rPr>
            <sz val="9"/>
            <color indexed="81"/>
            <rFont val="Tahoma"/>
            <charset val="1"/>
          </rPr>
          <t>35.856 div central !</t>
        </r>
      </text>
    </comment>
  </commentList>
</comments>
</file>

<file path=xl/sharedStrings.xml><?xml version="1.0" encoding="utf-8"?>
<sst xmlns="http://schemas.openxmlformats.org/spreadsheetml/2006/main" count="189" uniqueCount="138">
  <si>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</si>
  <si>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</si>
  <si>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</si>
  <si>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</si>
  <si>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</si>
  <si>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</si>
  <si>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</si>
  <si>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</si>
  <si>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</si>
  <si>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</si>
  <si>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</si>
  <si>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</si>
  <si>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</si>
  <si>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COR</t>
  </si>
  <si>
    <t>RTP</t>
  </si>
  <si>
    <t>REDESSA</t>
  </si>
  <si>
    <t>RELLSA</t>
  </si>
  <si>
    <t>IMPORTS</t>
  </si>
  <si>
    <t>CONCEPTES</t>
  </si>
  <si>
    <t>AJUNTAMENT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</si>
  <si>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</si>
  <si>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</si>
  <si>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</si>
  <si>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</si>
  <si>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</si>
  <si>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</si>
  <si>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</si>
  <si>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</si>
  <si>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</si>
  <si>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</si>
  <si>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</si>
  <si>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</si>
  <si>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</si>
  <si>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</si>
  <si>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</si>
  <si>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</si>
  <si>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</si>
  <si>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</si>
  <si>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</si>
  <si>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</si>
  <si>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</si>
  <si>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</si>
  <si>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</si>
  <si>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</si>
  <si>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</si>
  <si>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</si>
  <si>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</si>
  <si>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</si>
  <si>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</si>
  <si>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</si>
  <si>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</si>
  <si>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</si>
  <si>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</si>
  <si>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</si>
  <si>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</si>
  <si>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</si>
  <si>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</si>
  <si>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</si>
  <si>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</si>
  <si>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</si>
  <si>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</si>
  <si>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</si>
  <si>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</si>
  <si>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</si>
  <si>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</si>
  <si>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</si>
  <si>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</si>
  <si>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</si>
  <si>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</si>
  <si>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</si>
  <si>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</si>
  <si>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</si>
  <si>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</si>
  <si>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</si>
  <si>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</si>
  <si>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</si>
  <si>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</si>
  <si>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</si>
  <si>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</si>
  <si>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</si>
  <si>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</si>
  <si>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</si>
  <si>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</si>
  <si>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</si>
  <si>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</si>
  <si>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</si>
  <si>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</si>
  <si>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</si>
  <si>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</si>
  <si>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</si>
  <si>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</si>
  <si>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</si>
  <si>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</si>
  <si>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</si>
  <si>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</si>
  <si>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</si>
  <si>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</si>
  <si>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</si>
  <si>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</si>
  <si>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</si>
  <si>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</si>
  <si>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</si>
  <si>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</si>
  <si>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</si>
  <si>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</si>
  <si>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</si>
  <si>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</si>
  <si>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</si>
  <si>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</si>
  <si>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</si>
  <si>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</si>
  <si>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</si>
  <si>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</si>
  <si>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</si>
  <si>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</si>
  <si>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</si>
  <si>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</si>
  <si>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</si>
  <si>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</si>
  <si>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</si>
  <si>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</si>
  <si>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</si>
  <si>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</si>
  <si>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TOTAL EMPRESA</t>
  </si>
  <si>
    <t>AJUST.INTERN</t>
  </si>
  <si>
    <t>REUS SERVEIS MUNICIPALS SA</t>
  </si>
  <si>
    <t>DIVISIÓ AIGÜES</t>
  </si>
  <si>
    <t>DIVISIÓ FUNERARIA</t>
  </si>
  <si>
    <t>DIVISIÓ SERV.CENTRALS</t>
  </si>
  <si>
    <t>TOTAL SERV.CENTRALS</t>
  </si>
  <si>
    <t>TOTAL FUNERARIA</t>
  </si>
  <si>
    <t>TOTAL AIGÜES</t>
  </si>
  <si>
    <t>DIV.AIGÜES</t>
  </si>
  <si>
    <t>DIV.TANATORI</t>
  </si>
  <si>
    <t>DIV.SERV.CENTRALS</t>
  </si>
  <si>
    <t>REUS MOBILITAT</t>
  </si>
  <si>
    <t>A12. Altres resultats</t>
  </si>
  <si>
    <t>PRESSUPOST PER A L'EXERCICI 2019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</si>
</sst>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4" fontId="2" fillId="0" borderId="0" xfId="0" applyNumberFormat="1" applyFont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4" fontId="2" fillId="0" borderId="12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4" fontId="6" fillId="0" borderId="13" xfId="0" applyNumberFormat="1" applyFont="1" applyFill="1" applyBorder="1" applyAlignment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4" fontId="2" fillId="0" borderId="13" xfId="0" applyNumberFormat="1" applyFont="1" applyFill="1" applyBorder="1" applyAlignment="1" applyProtection="1"/>
    <xf numFmtId="4" fontId="10" fillId="0" borderId="13" xfId="0" applyNumberFormat="1" applyFont="1" applyFill="1" applyBorder="1" applyAlignment="1" applyProtection="1"/>
    <xf numFmtId="4" fontId="10" fillId="4" borderId="13" xfId="0" applyNumberFormat="1" applyFont="1" applyFill="1" applyBorder="1" applyAlignment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19" xfId="0" applyFont="1" applyBorder="1" applyProtection="1"/>
    <xf numFmtId="4" fontId="2" fillId="0" borderId="0" xfId="0" applyNumberFormat="1" applyFont="1" applyFill="1" applyBorder="1" applyAlignment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4" fontId="7" fillId="3" borderId="21" xfId="0" applyNumberFormat="1" applyFont="1" applyFill="1" applyBorder="1" applyAlignment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8" xfId="0" applyFont="1" applyBorder="1" applyProtection="1"/>
    <xf numFmtId="0" fontId="1" fillId="0" borderId="29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4" fontId="7" fillId="3" borderId="13" xfId="0" applyNumberFormat="1" applyFont="1" applyFill="1" applyBorder="1" applyAlignment="1" applyProtection="1"/>
    <xf numFmtId="4" fontId="11" fillId="0" borderId="13" xfId="0" applyNumberFormat="1" applyFont="1" applyFill="1" applyBorder="1" applyAlignment="1" applyProtection="1"/>
    <xf numFmtId="4" fontId="5" fillId="3" borderId="13" xfId="0" applyNumberFormat="1" applyFont="1" applyFill="1" applyBorder="1" applyAlignment="1" applyProtection="1"/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2" fillId="6" borderId="0" xfId="0" applyFont="1" applyFill="1" applyProtection="1"/>
    <xf numFmtId="4" fontId="5" fillId="3" borderId="13" xfId="0" applyNumberFormat="1" applyFont="1" applyFill="1" applyBorder="1" applyAlignment="1" applyProtection="1">
      <alignment horizontal="left" vertical="center"/>
    </xf>
    <xf numFmtId="4" fontId="1" fillId="0" borderId="32" xfId="0" applyNumberFormat="1" applyFont="1" applyBorder="1" applyAlignment="1" applyProtection="1">
      <alignment horizontal="center" vertical="top"/>
    </xf>
    <xf numFmtId="4" fontId="1" fillId="7" borderId="32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autoPageBreaks="0" fitToPage="1"/>
  </sheetPr>
  <dimension ref="A1:CA281"/>
  <sheetViews>
    <sheetView tabSelected="1" defaultGridColor="0" colorId="9" zoomScaleNormal="100" workbookViewId="0">
      <pane xSplit="6" ySplit="4" topLeftCell="AP74" activePane="bottomRight" state="frozen"/>
      <selection pane="topRight" activeCell="G1" sqref="G1"/>
      <selection pane="bottomLeft" activeCell="A5" sqref="A5"/>
      <selection pane="bottomRight" activeCell="E6" sqref="E6"/>
    </sheetView>
  </sheetViews>
  <sheetFormatPr baseColWidth="10" defaultColWidth="11.42578125" defaultRowHeight="12.75" outlineLevelRow="1" outlineLevelCol="1"/>
  <cols>
    <col min="1" max="1" width="19.7109375" style="32" customWidth="1"/>
    <col min="2" max="2" width="4.28515625" style="24" customWidth="1"/>
    <col min="3" max="4" width="4.28515625" style="11" customWidth="1"/>
    <col min="5" max="5" width="64.28515625" style="11" customWidth="1"/>
    <col min="6" max="6" width="15.7109375" style="3" customWidth="1"/>
    <col min="7" max="7" width="1.28515625" style="17" customWidth="1"/>
    <col min="8" max="8" width="14.7109375" style="3" hidden="1" customWidth="1" outlineLevel="1"/>
    <col min="9" max="15" width="12.7109375" style="3" hidden="1" customWidth="1" outlineLevel="1"/>
    <col min="16" max="18" width="13.5703125" style="3" hidden="1" customWidth="1" outlineLevel="1"/>
    <col min="19" max="23" width="12.7109375" style="3" hidden="1" customWidth="1" outlineLevel="1"/>
    <col min="24" max="24" width="17.140625" style="3" bestFit="1" customWidth="1" collapsed="1"/>
    <col min="25" max="25" width="15.28515625" style="3" hidden="1" customWidth="1" outlineLevel="1"/>
    <col min="26" max="32" width="12.7109375" style="3" hidden="1" customWidth="1" outlineLevel="1"/>
    <col min="33" max="35" width="13.5703125" style="3" hidden="1" customWidth="1" outlineLevel="1"/>
    <col min="36" max="41" width="12.7109375" style="3" hidden="1" customWidth="1" outlineLevel="1"/>
    <col min="42" max="42" width="20.140625" style="3" bestFit="1" customWidth="1" collapsed="1"/>
    <col min="43" max="43" width="14.5703125" style="3" hidden="1" customWidth="1" outlineLevel="1"/>
    <col min="44" max="50" width="12.7109375" style="3" hidden="1" customWidth="1" outlineLevel="1"/>
    <col min="51" max="53" width="13.5703125" style="3" hidden="1" customWidth="1" outlineLevel="1"/>
    <col min="54" max="59" width="12.7109375" style="3" hidden="1" customWidth="1" outlineLevel="1"/>
    <col min="60" max="60" width="20.85546875" style="3" customWidth="1" collapsed="1"/>
    <col min="61" max="68" width="12.7109375" style="3" hidden="1" customWidth="1" outlineLevel="1"/>
    <col min="69" max="71" width="13.5703125" style="3" hidden="1" customWidth="1" outlineLevel="1"/>
    <col min="72" max="77" width="12.7109375" style="3" hidden="1" customWidth="1" outlineLevel="1"/>
    <col min="78" max="78" width="25.5703125" style="3" customWidth="1" collapsed="1"/>
    <col min="79" max="16384" width="11.42578125" style="11"/>
  </cols>
  <sheetData>
    <row r="1" spans="1:78" ht="19.5" customHeight="1">
      <c r="A1" s="29"/>
      <c r="B1" s="9" t="s">
        <v>20</v>
      </c>
      <c r="C1" s="10"/>
      <c r="D1" s="10"/>
      <c r="E1" s="10"/>
      <c r="F1" s="39" t="s">
        <v>137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"/>
    </row>
    <row r="2" spans="1:78" s="13" customFormat="1" ht="10.5" customHeight="1">
      <c r="A2" s="30"/>
      <c r="B2" s="2"/>
      <c r="C2" s="2"/>
      <c r="D2" s="2"/>
      <c r="E2" s="2"/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s="15" customFormat="1" ht="47.25" customHeight="1">
      <c r="A3" s="31"/>
      <c r="B3" s="14"/>
      <c r="F3" s="120" t="s">
        <v>125</v>
      </c>
      <c r="G3" s="16"/>
      <c r="H3" s="125" t="s">
        <v>123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6" t="s">
        <v>126</v>
      </c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 t="s">
        <v>127</v>
      </c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 t="s">
        <v>128</v>
      </c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</row>
    <row r="4" spans="1:78" ht="36.75" customHeight="1">
      <c r="A4" s="40" t="s">
        <v>21</v>
      </c>
      <c r="B4" s="124" t="s">
        <v>18</v>
      </c>
      <c r="C4" s="124"/>
      <c r="D4" s="124"/>
      <c r="E4" s="124"/>
      <c r="F4" s="67" t="s">
        <v>17</v>
      </c>
      <c r="H4" s="4" t="s">
        <v>0</v>
      </c>
      <c r="I4" s="4" t="s">
        <v>19</v>
      </c>
      <c r="J4" s="4" t="s">
        <v>10</v>
      </c>
      <c r="K4" s="4" t="s">
        <v>11</v>
      </c>
      <c r="L4" s="4" t="s">
        <v>12</v>
      </c>
      <c r="M4" s="4" t="s">
        <v>119</v>
      </c>
      <c r="N4" s="4" t="s">
        <v>13</v>
      </c>
      <c r="O4" s="4" t="s">
        <v>118</v>
      </c>
      <c r="P4" s="4" t="s">
        <v>120</v>
      </c>
      <c r="Q4" s="4" t="s">
        <v>121</v>
      </c>
      <c r="R4" s="4" t="s">
        <v>122</v>
      </c>
      <c r="S4" s="122" t="s">
        <v>135</v>
      </c>
      <c r="T4" s="4" t="s">
        <v>14</v>
      </c>
      <c r="U4" s="4" t="s">
        <v>15</v>
      </c>
      <c r="V4" s="4" t="s">
        <v>16</v>
      </c>
      <c r="W4" s="4" t="s">
        <v>124</v>
      </c>
      <c r="X4" s="4" t="s">
        <v>123</v>
      </c>
      <c r="Y4" s="4" t="s">
        <v>0</v>
      </c>
      <c r="Z4" s="4" t="s">
        <v>19</v>
      </c>
      <c r="AA4" s="4" t="s">
        <v>10</v>
      </c>
      <c r="AB4" s="4" t="s">
        <v>11</v>
      </c>
      <c r="AC4" s="4" t="s">
        <v>12</v>
      </c>
      <c r="AD4" s="4" t="s">
        <v>119</v>
      </c>
      <c r="AE4" s="4" t="s">
        <v>13</v>
      </c>
      <c r="AF4" s="4" t="s">
        <v>118</v>
      </c>
      <c r="AG4" s="4" t="s">
        <v>120</v>
      </c>
      <c r="AH4" s="4" t="s">
        <v>121</v>
      </c>
      <c r="AI4" s="4" t="s">
        <v>122</v>
      </c>
      <c r="AJ4" s="4" t="s">
        <v>135</v>
      </c>
      <c r="AK4" s="4" t="s">
        <v>14</v>
      </c>
      <c r="AL4" s="4" t="s">
        <v>15</v>
      </c>
      <c r="AM4" s="4" t="s">
        <v>16</v>
      </c>
      <c r="AN4" s="4" t="s">
        <v>133</v>
      </c>
      <c r="AO4" s="4" t="s">
        <v>134</v>
      </c>
      <c r="AP4" s="4" t="s">
        <v>131</v>
      </c>
      <c r="AQ4" s="4" t="s">
        <v>0</v>
      </c>
      <c r="AR4" s="4" t="s">
        <v>19</v>
      </c>
      <c r="AS4" s="4" t="s">
        <v>10</v>
      </c>
      <c r="AT4" s="4" t="s">
        <v>11</v>
      </c>
      <c r="AU4" s="4" t="s">
        <v>12</v>
      </c>
      <c r="AV4" s="4" t="s">
        <v>119</v>
      </c>
      <c r="AW4" s="4" t="s">
        <v>13</v>
      </c>
      <c r="AX4" s="4" t="s">
        <v>118</v>
      </c>
      <c r="AY4" s="4" t="s">
        <v>120</v>
      </c>
      <c r="AZ4" s="4" t="s">
        <v>121</v>
      </c>
      <c r="BA4" s="4" t="s">
        <v>122</v>
      </c>
      <c r="BB4" s="122" t="s">
        <v>135</v>
      </c>
      <c r="BC4" s="4" t="s">
        <v>14</v>
      </c>
      <c r="BD4" s="4" t="s">
        <v>15</v>
      </c>
      <c r="BE4" s="4" t="s">
        <v>16</v>
      </c>
      <c r="BF4" s="4" t="s">
        <v>132</v>
      </c>
      <c r="BG4" s="4" t="s">
        <v>134</v>
      </c>
      <c r="BH4" s="4" t="s">
        <v>130</v>
      </c>
      <c r="BI4" s="4" t="s">
        <v>0</v>
      </c>
      <c r="BJ4" s="4" t="s">
        <v>19</v>
      </c>
      <c r="BK4" s="4" t="s">
        <v>10</v>
      </c>
      <c r="BL4" s="4" t="s">
        <v>11</v>
      </c>
      <c r="BM4" s="4" t="s">
        <v>12</v>
      </c>
      <c r="BN4" s="4" t="s">
        <v>119</v>
      </c>
      <c r="BO4" s="4" t="s">
        <v>13</v>
      </c>
      <c r="BP4" s="4" t="s">
        <v>118</v>
      </c>
      <c r="BQ4" s="4" t="s">
        <v>120</v>
      </c>
      <c r="BR4" s="4" t="s">
        <v>121</v>
      </c>
      <c r="BS4" s="4" t="s">
        <v>122</v>
      </c>
      <c r="BT4" s="122" t="s">
        <v>135</v>
      </c>
      <c r="BU4" s="4" t="s">
        <v>14</v>
      </c>
      <c r="BV4" s="4" t="s">
        <v>15</v>
      </c>
      <c r="BW4" s="4" t="s">
        <v>16</v>
      </c>
      <c r="BX4" s="4" t="s">
        <v>132</v>
      </c>
      <c r="BY4" s="4" t="s">
        <v>133</v>
      </c>
      <c r="BZ4" s="4" t="s">
        <v>129</v>
      </c>
    </row>
    <row r="5" spans="1:78" s="13" customFormat="1" ht="9.9499999999999993" customHeight="1">
      <c r="A5" s="40"/>
      <c r="B5" s="33"/>
      <c r="C5" s="64"/>
      <c r="D5" s="65"/>
      <c r="E5" s="65"/>
      <c r="F5" s="66"/>
      <c r="G5" s="1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>
      <c r="A6" s="40"/>
      <c r="B6" s="50" t="s">
        <v>22</v>
      </c>
      <c r="C6" s="51"/>
      <c r="D6" s="51"/>
      <c r="E6" s="59"/>
      <c r="F6" s="52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</row>
    <row r="7" spans="1:78">
      <c r="A7" s="40"/>
      <c r="B7" s="53"/>
      <c r="C7" s="55" t="s">
        <v>23</v>
      </c>
      <c r="D7" s="54"/>
      <c r="E7" s="35"/>
      <c r="F7" s="56">
        <f>F8+F9</f>
        <v>24649431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</row>
    <row r="8" spans="1:78">
      <c r="A8" s="40" t="s">
        <v>24</v>
      </c>
      <c r="B8" s="19"/>
      <c r="C8" s="68"/>
      <c r="D8" s="34" t="s">
        <v>6</v>
      </c>
      <c r="E8" s="73"/>
      <c r="F8" s="61">
        <f>SUM(H8:W8)</f>
        <v>7330360</v>
      </c>
      <c r="H8" s="6">
        <f t="shared" ref="H8:V9" si="0">+Y8+AQ8+BI8</f>
        <v>7330360</v>
      </c>
      <c r="I8" s="6">
        <f t="shared" si="0"/>
        <v>0</v>
      </c>
      <c r="J8" s="6">
        <f t="shared" si="0"/>
        <v>0</v>
      </c>
      <c r="K8" s="6">
        <f t="shared" si="0"/>
        <v>0</v>
      </c>
      <c r="L8" s="6">
        <f t="shared" si="0"/>
        <v>0</v>
      </c>
      <c r="M8" s="6">
        <f t="shared" si="0"/>
        <v>0</v>
      </c>
      <c r="N8" s="6">
        <f t="shared" si="0"/>
        <v>0</v>
      </c>
      <c r="O8" s="6">
        <f t="shared" si="0"/>
        <v>0</v>
      </c>
      <c r="P8" s="6">
        <f t="shared" si="0"/>
        <v>0</v>
      </c>
      <c r="Q8" s="6">
        <f t="shared" si="0"/>
        <v>0</v>
      </c>
      <c r="R8" s="6">
        <f t="shared" si="0"/>
        <v>0</v>
      </c>
      <c r="S8" s="6">
        <f t="shared" si="0"/>
        <v>0</v>
      </c>
      <c r="T8" s="6">
        <f t="shared" si="0"/>
        <v>0</v>
      </c>
      <c r="U8" s="6">
        <f t="shared" si="0"/>
        <v>0</v>
      </c>
      <c r="V8" s="6">
        <f t="shared" si="0"/>
        <v>0</v>
      </c>
      <c r="W8" s="6"/>
      <c r="X8" s="45">
        <f>SUM(H8:W8)</f>
        <v>7330360</v>
      </c>
      <c r="Y8" s="6">
        <f>7337800-7440</f>
        <v>7330360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>
        <v>7440</v>
      </c>
      <c r="AP8" s="45">
        <f>SUM(Y8:AO8)</f>
        <v>7337800</v>
      </c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45">
        <f>SUM(AQ8:BG8)</f>
        <v>0</v>
      </c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45">
        <f>SUM(BI8:BY8)</f>
        <v>0</v>
      </c>
    </row>
    <row r="9" spans="1:78">
      <c r="A9" s="40">
        <v>705</v>
      </c>
      <c r="B9" s="57"/>
      <c r="C9" s="80"/>
      <c r="D9" s="35" t="s">
        <v>7</v>
      </c>
      <c r="E9" s="81"/>
      <c r="F9" s="61">
        <f>SUM(H9:W9)</f>
        <v>17319071</v>
      </c>
      <c r="H9" s="6">
        <f t="shared" si="0"/>
        <v>7559601</v>
      </c>
      <c r="I9" s="6">
        <f t="shared" si="0"/>
        <v>3029069</v>
      </c>
      <c r="J9" s="6">
        <f t="shared" si="0"/>
        <v>6374961</v>
      </c>
      <c r="K9" s="6">
        <f t="shared" si="0"/>
        <v>0</v>
      </c>
      <c r="L9" s="6">
        <f t="shared" si="0"/>
        <v>85344</v>
      </c>
      <c r="M9" s="6">
        <f t="shared" si="0"/>
        <v>0</v>
      </c>
      <c r="N9" s="6">
        <f t="shared" si="0"/>
        <v>0</v>
      </c>
      <c r="O9" s="6">
        <f t="shared" si="0"/>
        <v>0</v>
      </c>
      <c r="P9" s="6">
        <f t="shared" si="0"/>
        <v>0</v>
      </c>
      <c r="Q9" s="6">
        <f t="shared" si="0"/>
        <v>0</v>
      </c>
      <c r="R9" s="6">
        <f t="shared" si="0"/>
        <v>0</v>
      </c>
      <c r="S9" s="6">
        <f t="shared" si="0"/>
        <v>194217</v>
      </c>
      <c r="T9" s="6">
        <f t="shared" si="0"/>
        <v>19796</v>
      </c>
      <c r="U9" s="6">
        <f t="shared" si="0"/>
        <v>27295</v>
      </c>
      <c r="V9" s="6">
        <f t="shared" si="0"/>
        <v>28788</v>
      </c>
      <c r="W9" s="6"/>
      <c r="X9" s="45">
        <f>SUM(H9:W9)</f>
        <v>17319071</v>
      </c>
      <c r="Y9" s="6">
        <v>4160248</v>
      </c>
      <c r="Z9" s="6">
        <v>1943760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45">
        <f>SUM(Y9:AO9)</f>
        <v>6104008</v>
      </c>
      <c r="AQ9" s="6">
        <v>3022088</v>
      </c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45">
        <f>SUM(AQ9:BG9)</f>
        <v>3022088</v>
      </c>
      <c r="BI9" s="6">
        <v>377265</v>
      </c>
      <c r="BJ9" s="6">
        <f>252273+726642+5394+101000</f>
        <v>1085309</v>
      </c>
      <c r="BK9" s="6">
        <f>307283-661659+6729337</f>
        <v>6374961</v>
      </c>
      <c r="BL9" s="6"/>
      <c r="BM9" s="6">
        <v>85344</v>
      </c>
      <c r="BN9" s="6"/>
      <c r="BO9" s="6"/>
      <c r="BP9" s="6"/>
      <c r="BQ9" s="6"/>
      <c r="BR9" s="6"/>
      <c r="BS9" s="6"/>
      <c r="BT9" s="6">
        <v>194217</v>
      </c>
      <c r="BU9" s="6">
        <v>19796</v>
      </c>
      <c r="BV9" s="6">
        <v>27295</v>
      </c>
      <c r="BW9" s="6">
        <v>28788</v>
      </c>
      <c r="BX9" s="6">
        <v>261305</v>
      </c>
      <c r="BY9" s="6">
        <v>65705</v>
      </c>
      <c r="BZ9" s="45">
        <f>SUM(BI9:BY9)</f>
        <v>8519985</v>
      </c>
    </row>
    <row r="10" spans="1:78">
      <c r="A10" s="40" t="s">
        <v>25</v>
      </c>
      <c r="B10" s="78"/>
      <c r="C10" s="91" t="s">
        <v>116</v>
      </c>
      <c r="D10" s="92"/>
      <c r="E10" s="93"/>
      <c r="F10" s="61">
        <f>F11+F12+F13</f>
        <v>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</row>
    <row r="11" spans="1:78" hidden="1" outlineLevel="1">
      <c r="A11" s="40"/>
      <c r="B11" s="57"/>
      <c r="C11" s="85"/>
      <c r="D11" s="86" t="s">
        <v>101</v>
      </c>
      <c r="E11" s="87"/>
      <c r="F11" s="61">
        <f>SUM(H11:W11)</f>
        <v>0</v>
      </c>
      <c r="H11" s="6">
        <f t="shared" ref="H11:V14" si="1">+Y11+AQ11+BI11</f>
        <v>0</v>
      </c>
      <c r="I11" s="6">
        <f t="shared" si="1"/>
        <v>0</v>
      </c>
      <c r="J11" s="6">
        <f t="shared" si="1"/>
        <v>0</v>
      </c>
      <c r="K11" s="6">
        <f t="shared" si="1"/>
        <v>0</v>
      </c>
      <c r="L11" s="6">
        <f t="shared" si="1"/>
        <v>0</v>
      </c>
      <c r="M11" s="6">
        <f t="shared" si="1"/>
        <v>0</v>
      </c>
      <c r="N11" s="6">
        <f t="shared" si="1"/>
        <v>0</v>
      </c>
      <c r="O11" s="6">
        <f t="shared" si="1"/>
        <v>0</v>
      </c>
      <c r="P11" s="6">
        <f t="shared" si="1"/>
        <v>0</v>
      </c>
      <c r="Q11" s="6">
        <f t="shared" si="1"/>
        <v>0</v>
      </c>
      <c r="R11" s="6">
        <f t="shared" si="1"/>
        <v>0</v>
      </c>
      <c r="S11" s="6">
        <f t="shared" si="1"/>
        <v>0</v>
      </c>
      <c r="T11" s="6">
        <f t="shared" si="1"/>
        <v>0</v>
      </c>
      <c r="U11" s="6">
        <f t="shared" si="1"/>
        <v>0</v>
      </c>
      <c r="V11" s="6">
        <f t="shared" si="1"/>
        <v>0</v>
      </c>
      <c r="W11" s="6"/>
      <c r="X11" s="45">
        <f>SUM(H11:W11)</f>
        <v>0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45">
        <f>SUM(Y11:AO11)</f>
        <v>0</v>
      </c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45">
        <f>SUM(AQ11:BG11)</f>
        <v>0</v>
      </c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45">
        <f>SUM(BI11:BY11)</f>
        <v>0</v>
      </c>
    </row>
    <row r="12" spans="1:78" hidden="1" outlineLevel="1">
      <c r="A12" s="40"/>
      <c r="B12" s="57"/>
      <c r="C12" s="70"/>
      <c r="D12" s="76" t="s">
        <v>111</v>
      </c>
      <c r="E12" s="75"/>
      <c r="F12" s="61">
        <f>SUM(H12:W12)</f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 t="shared" si="1"/>
        <v>0</v>
      </c>
      <c r="M12" s="6">
        <f t="shared" si="1"/>
        <v>0</v>
      </c>
      <c r="N12" s="6">
        <f t="shared" si="1"/>
        <v>0</v>
      </c>
      <c r="O12" s="6">
        <f t="shared" si="1"/>
        <v>0</v>
      </c>
      <c r="P12" s="6">
        <f t="shared" si="1"/>
        <v>0</v>
      </c>
      <c r="Q12" s="6">
        <f t="shared" si="1"/>
        <v>0</v>
      </c>
      <c r="R12" s="6">
        <f t="shared" si="1"/>
        <v>0</v>
      </c>
      <c r="S12" s="6">
        <f t="shared" si="1"/>
        <v>0</v>
      </c>
      <c r="T12" s="6">
        <f t="shared" si="1"/>
        <v>0</v>
      </c>
      <c r="U12" s="6">
        <f t="shared" si="1"/>
        <v>0</v>
      </c>
      <c r="V12" s="6">
        <f t="shared" si="1"/>
        <v>0</v>
      </c>
      <c r="W12" s="6"/>
      <c r="X12" s="45">
        <f>SUM(H12:W12)</f>
        <v>0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45">
        <f>SUM(Y12:AO12)</f>
        <v>0</v>
      </c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45">
        <f>SUM(AQ12:BG12)</f>
        <v>0</v>
      </c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45">
        <f>SUM(BI12:BY12)</f>
        <v>0</v>
      </c>
    </row>
    <row r="13" spans="1:78" hidden="1" outlineLevel="1">
      <c r="A13" s="47"/>
      <c r="B13" s="57"/>
      <c r="C13" s="82"/>
      <c r="D13" s="83" t="s">
        <v>110</v>
      </c>
      <c r="E13" s="84"/>
      <c r="F13" s="61">
        <f>SUM(H13:W13)</f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0</v>
      </c>
      <c r="O13" s="6">
        <f t="shared" si="1"/>
        <v>0</v>
      </c>
      <c r="P13" s="6">
        <f t="shared" si="1"/>
        <v>0</v>
      </c>
      <c r="Q13" s="6">
        <f t="shared" si="1"/>
        <v>0</v>
      </c>
      <c r="R13" s="6">
        <f t="shared" si="1"/>
        <v>0</v>
      </c>
      <c r="S13" s="6">
        <f t="shared" si="1"/>
        <v>0</v>
      </c>
      <c r="T13" s="6">
        <f t="shared" si="1"/>
        <v>0</v>
      </c>
      <c r="U13" s="6">
        <f t="shared" si="1"/>
        <v>0</v>
      </c>
      <c r="V13" s="6">
        <f t="shared" si="1"/>
        <v>0</v>
      </c>
      <c r="W13" s="6"/>
      <c r="X13" s="45">
        <f>SUM(H13:W13)</f>
        <v>0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45">
        <f>SUM(Y13:AO13)</f>
        <v>0</v>
      </c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45">
        <f>SUM(AQ13:BG13)</f>
        <v>0</v>
      </c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45">
        <f>SUM(BI13:BY13)</f>
        <v>0</v>
      </c>
    </row>
    <row r="14" spans="1:78" collapsed="1">
      <c r="A14" s="40">
        <v>73</v>
      </c>
      <c r="B14" s="78"/>
      <c r="C14" s="94" t="s">
        <v>26</v>
      </c>
      <c r="D14" s="95"/>
      <c r="E14" s="96"/>
      <c r="F14" s="61">
        <f>SUM(H14:W14)</f>
        <v>0</v>
      </c>
      <c r="H14" s="6">
        <f t="shared" si="1"/>
        <v>0</v>
      </c>
      <c r="I14" s="6">
        <f t="shared" si="1"/>
        <v>0</v>
      </c>
      <c r="J14" s="6">
        <f t="shared" si="1"/>
        <v>0</v>
      </c>
      <c r="K14" s="6">
        <f t="shared" si="1"/>
        <v>0</v>
      </c>
      <c r="L14" s="6">
        <f t="shared" si="1"/>
        <v>0</v>
      </c>
      <c r="M14" s="6">
        <f t="shared" si="1"/>
        <v>0</v>
      </c>
      <c r="N14" s="6">
        <f t="shared" si="1"/>
        <v>0</v>
      </c>
      <c r="O14" s="6">
        <f t="shared" si="1"/>
        <v>0</v>
      </c>
      <c r="P14" s="6">
        <f t="shared" si="1"/>
        <v>0</v>
      </c>
      <c r="Q14" s="6">
        <f t="shared" si="1"/>
        <v>0</v>
      </c>
      <c r="R14" s="6">
        <f t="shared" si="1"/>
        <v>0</v>
      </c>
      <c r="S14" s="6">
        <f t="shared" si="1"/>
        <v>0</v>
      </c>
      <c r="T14" s="6">
        <f t="shared" si="1"/>
        <v>0</v>
      </c>
      <c r="U14" s="6">
        <f t="shared" si="1"/>
        <v>0</v>
      </c>
      <c r="V14" s="6">
        <f t="shared" si="1"/>
        <v>0</v>
      </c>
      <c r="W14" s="6"/>
      <c r="X14" s="45">
        <f>SUM(H14:W14)</f>
        <v>0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45">
        <f>SUM(Y14:AO14)</f>
        <v>0</v>
      </c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45">
        <f>SUM(AQ14:BG14)</f>
        <v>0</v>
      </c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45">
        <f>SUM(BI14:BY14)</f>
        <v>0</v>
      </c>
    </row>
    <row r="15" spans="1:78">
      <c r="A15" s="40"/>
      <c r="B15" s="78"/>
      <c r="C15" s="94" t="s">
        <v>27</v>
      </c>
      <c r="D15" s="95"/>
      <c r="E15" s="96"/>
      <c r="F15" s="62">
        <f>F16+F17+F18+F19</f>
        <v>-5730278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</row>
    <row r="16" spans="1:78">
      <c r="A16" s="40" t="s">
        <v>28</v>
      </c>
      <c r="B16" s="57"/>
      <c r="C16" s="88"/>
      <c r="D16" s="89" t="s">
        <v>1</v>
      </c>
      <c r="E16" s="90"/>
      <c r="F16" s="61">
        <f>SUM(H16:W16)</f>
        <v>-2029832</v>
      </c>
      <c r="H16" s="6">
        <f t="shared" ref="H16:V19" si="2">+Y16+AQ16+BI16</f>
        <v>-2029832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 t="shared" si="2"/>
        <v>0</v>
      </c>
      <c r="N16" s="6">
        <f t="shared" si="2"/>
        <v>0</v>
      </c>
      <c r="O16" s="6">
        <f t="shared" si="2"/>
        <v>0</v>
      </c>
      <c r="P16" s="6">
        <f t="shared" si="2"/>
        <v>0</v>
      </c>
      <c r="Q16" s="6">
        <f t="shared" si="2"/>
        <v>0</v>
      </c>
      <c r="R16" s="6">
        <f t="shared" si="2"/>
        <v>0</v>
      </c>
      <c r="S16" s="6">
        <f t="shared" si="2"/>
        <v>0</v>
      </c>
      <c r="T16" s="6">
        <f t="shared" si="2"/>
        <v>0</v>
      </c>
      <c r="U16" s="6">
        <f t="shared" si="2"/>
        <v>0</v>
      </c>
      <c r="V16" s="6">
        <f t="shared" si="2"/>
        <v>0</v>
      </c>
      <c r="W16" s="6"/>
      <c r="X16" s="45">
        <f>SUM(H16:W16)</f>
        <v>-2029832</v>
      </c>
      <c r="Y16" s="6">
        <v>-1542848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45">
        <f>SUM(Y16:AO16)</f>
        <v>-1542848</v>
      </c>
      <c r="AQ16" s="6">
        <v>-486984</v>
      </c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45">
        <f>SUM(AQ16:BG16)</f>
        <v>-486984</v>
      </c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45">
        <f>SUM(BI16:BY16)</f>
        <v>0</v>
      </c>
    </row>
    <row r="17" spans="1:79">
      <c r="A17" s="40" t="s">
        <v>29</v>
      </c>
      <c r="B17" s="57"/>
      <c r="C17" s="69"/>
      <c r="D17" s="34" t="s">
        <v>30</v>
      </c>
      <c r="E17" s="73"/>
      <c r="F17" s="61">
        <f>SUM(H17:W17)</f>
        <v>-957219</v>
      </c>
      <c r="H17" s="6">
        <f t="shared" si="2"/>
        <v>-957219</v>
      </c>
      <c r="I17" s="6">
        <f t="shared" si="2"/>
        <v>0</v>
      </c>
      <c r="J17" s="6">
        <f t="shared" si="2"/>
        <v>0</v>
      </c>
      <c r="K17" s="6">
        <f t="shared" si="2"/>
        <v>0</v>
      </c>
      <c r="L17" s="6">
        <f t="shared" si="2"/>
        <v>0</v>
      </c>
      <c r="M17" s="6">
        <f t="shared" si="2"/>
        <v>0</v>
      </c>
      <c r="N17" s="6">
        <f t="shared" si="2"/>
        <v>0</v>
      </c>
      <c r="O17" s="6">
        <f t="shared" si="2"/>
        <v>0</v>
      </c>
      <c r="P17" s="6">
        <f t="shared" si="2"/>
        <v>0</v>
      </c>
      <c r="Q17" s="6">
        <f t="shared" si="2"/>
        <v>0</v>
      </c>
      <c r="R17" s="6">
        <f t="shared" si="2"/>
        <v>0</v>
      </c>
      <c r="S17" s="6">
        <f t="shared" si="2"/>
        <v>0</v>
      </c>
      <c r="T17" s="6">
        <f t="shared" si="2"/>
        <v>0</v>
      </c>
      <c r="U17" s="6">
        <f t="shared" si="2"/>
        <v>0</v>
      </c>
      <c r="V17" s="6">
        <f t="shared" si="2"/>
        <v>0</v>
      </c>
      <c r="W17" s="6"/>
      <c r="X17" s="45">
        <f>SUM(H17:W17)</f>
        <v>-957219</v>
      </c>
      <c r="Y17" s="6">
        <v>-864086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45">
        <f>SUM(Y17:AO17)</f>
        <v>-864086</v>
      </c>
      <c r="AQ17" s="6">
        <v>-93133</v>
      </c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45">
        <f>SUM(AQ17:BG17)</f>
        <v>-93133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45">
        <f>SUM(BI17:BY17)</f>
        <v>0</v>
      </c>
    </row>
    <row r="18" spans="1:79">
      <c r="A18" s="40" t="s">
        <v>31</v>
      </c>
      <c r="B18" s="57"/>
      <c r="C18" s="69"/>
      <c r="D18" s="34" t="s">
        <v>32</v>
      </c>
      <c r="E18" s="73"/>
      <c r="F18" s="61">
        <f>SUM(H18:W18)</f>
        <v>-2743227</v>
      </c>
      <c r="H18" s="6">
        <f t="shared" si="2"/>
        <v>-2743227</v>
      </c>
      <c r="I18" s="6">
        <f t="shared" si="2"/>
        <v>0</v>
      </c>
      <c r="J18" s="6">
        <f t="shared" si="2"/>
        <v>0</v>
      </c>
      <c r="K18" s="6">
        <f t="shared" si="2"/>
        <v>0</v>
      </c>
      <c r="L18" s="6">
        <f t="shared" si="2"/>
        <v>0</v>
      </c>
      <c r="M18" s="6">
        <f t="shared" si="2"/>
        <v>0</v>
      </c>
      <c r="N18" s="6">
        <f t="shared" si="2"/>
        <v>0</v>
      </c>
      <c r="O18" s="6">
        <f t="shared" si="2"/>
        <v>0</v>
      </c>
      <c r="P18" s="6">
        <f t="shared" si="2"/>
        <v>0</v>
      </c>
      <c r="Q18" s="6">
        <f t="shared" si="2"/>
        <v>0</v>
      </c>
      <c r="R18" s="6">
        <f t="shared" si="2"/>
        <v>0</v>
      </c>
      <c r="S18" s="6">
        <f t="shared" si="2"/>
        <v>0</v>
      </c>
      <c r="T18" s="6">
        <f t="shared" si="2"/>
        <v>0</v>
      </c>
      <c r="U18" s="6">
        <f t="shared" si="2"/>
        <v>0</v>
      </c>
      <c r="V18" s="6">
        <f t="shared" si="2"/>
        <v>0</v>
      </c>
      <c r="W18" s="6"/>
      <c r="X18" s="45">
        <f>SUM(H18:W18)</f>
        <v>-2743227</v>
      </c>
      <c r="Y18" s="6">
        <v>-2499196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45">
        <f>SUM(Y18:AO18)</f>
        <v>-2499196</v>
      </c>
      <c r="AQ18" s="6">
        <f>-200257-8624</f>
        <v>-208881</v>
      </c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>
        <v>-65705</v>
      </c>
      <c r="BH18" s="45">
        <f>SUM(AQ18:BG18)</f>
        <v>-274586</v>
      </c>
      <c r="BI18" s="6">
        <v>-35150</v>
      </c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45">
        <f>SUM(BI18:BY18)</f>
        <v>-35150</v>
      </c>
      <c r="CA18" s="123"/>
    </row>
    <row r="19" spans="1:79">
      <c r="A19" s="40" t="s">
        <v>33</v>
      </c>
      <c r="B19" s="57"/>
      <c r="C19" s="80"/>
      <c r="D19" s="35" t="s">
        <v>34</v>
      </c>
      <c r="E19" s="81"/>
      <c r="F19" s="61">
        <f>SUM(H19:W19)</f>
        <v>0</v>
      </c>
      <c r="H19" s="6">
        <f t="shared" si="2"/>
        <v>0</v>
      </c>
      <c r="I19" s="6">
        <f t="shared" si="2"/>
        <v>0</v>
      </c>
      <c r="J19" s="6">
        <f t="shared" si="2"/>
        <v>0</v>
      </c>
      <c r="K19" s="6">
        <f t="shared" si="2"/>
        <v>0</v>
      </c>
      <c r="L19" s="6">
        <f t="shared" si="2"/>
        <v>0</v>
      </c>
      <c r="M19" s="6">
        <f t="shared" si="2"/>
        <v>0</v>
      </c>
      <c r="N19" s="6">
        <f t="shared" si="2"/>
        <v>0</v>
      </c>
      <c r="O19" s="6">
        <f t="shared" si="2"/>
        <v>0</v>
      </c>
      <c r="P19" s="6">
        <f t="shared" si="2"/>
        <v>0</v>
      </c>
      <c r="Q19" s="6">
        <f t="shared" si="2"/>
        <v>0</v>
      </c>
      <c r="R19" s="6">
        <f t="shared" si="2"/>
        <v>0</v>
      </c>
      <c r="S19" s="6">
        <f t="shared" si="2"/>
        <v>0</v>
      </c>
      <c r="T19" s="6">
        <f t="shared" si="2"/>
        <v>0</v>
      </c>
      <c r="U19" s="6">
        <f t="shared" si="2"/>
        <v>0</v>
      </c>
      <c r="V19" s="6">
        <f t="shared" si="2"/>
        <v>0</v>
      </c>
      <c r="W19" s="6"/>
      <c r="X19" s="45">
        <f>SUM(H19:W19)</f>
        <v>0</v>
      </c>
      <c r="Y19" s="6">
        <v>0</v>
      </c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45">
        <f>SUM(Y19:AO19)</f>
        <v>0</v>
      </c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45">
        <f>SUM(AQ19:BG19)</f>
        <v>0</v>
      </c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45">
        <f>SUM(BI19:BY19)</f>
        <v>0</v>
      </c>
    </row>
    <row r="20" spans="1:79">
      <c r="A20" s="40"/>
      <c r="B20" s="78"/>
      <c r="C20" s="94" t="s">
        <v>35</v>
      </c>
      <c r="D20" s="95"/>
      <c r="E20" s="96"/>
      <c r="F20" s="62">
        <f>F21+F22</f>
        <v>334342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</row>
    <row r="21" spans="1:79">
      <c r="A21" s="40">
        <v>75</v>
      </c>
      <c r="B21" s="57"/>
      <c r="C21" s="72"/>
      <c r="D21" s="89" t="s">
        <v>36</v>
      </c>
      <c r="E21" s="90"/>
      <c r="F21" s="61">
        <f>SUM(H21:W21)</f>
        <v>327342</v>
      </c>
      <c r="H21" s="6">
        <f t="shared" ref="H21:V22" si="3">+Y21+AQ21+BI21</f>
        <v>107956</v>
      </c>
      <c r="I21" s="6">
        <f t="shared" si="3"/>
        <v>185404</v>
      </c>
      <c r="J21" s="6">
        <f t="shared" si="3"/>
        <v>33982</v>
      </c>
      <c r="K21" s="6">
        <f t="shared" si="3"/>
        <v>0</v>
      </c>
      <c r="L21" s="6">
        <f t="shared" si="3"/>
        <v>0</v>
      </c>
      <c r="M21" s="6">
        <f t="shared" si="3"/>
        <v>0</v>
      </c>
      <c r="N21" s="6">
        <f t="shared" si="3"/>
        <v>0</v>
      </c>
      <c r="O21" s="6">
        <f t="shared" si="3"/>
        <v>0</v>
      </c>
      <c r="P21" s="6">
        <f t="shared" si="3"/>
        <v>0</v>
      </c>
      <c r="Q21" s="6">
        <f t="shared" si="3"/>
        <v>0</v>
      </c>
      <c r="R21" s="6">
        <f t="shared" si="3"/>
        <v>0</v>
      </c>
      <c r="S21" s="6">
        <f t="shared" si="3"/>
        <v>0</v>
      </c>
      <c r="T21" s="6">
        <f t="shared" si="3"/>
        <v>0</v>
      </c>
      <c r="U21" s="6">
        <f t="shared" si="3"/>
        <v>0</v>
      </c>
      <c r="V21" s="6">
        <f t="shared" si="3"/>
        <v>0</v>
      </c>
      <c r="W21" s="6"/>
      <c r="X21" s="45">
        <f>SUM(H21:W21)</f>
        <v>327342</v>
      </c>
      <c r="Y21" s="6">
        <v>70190</v>
      </c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45">
        <f>SUM(Y21:AO21)</f>
        <v>70190</v>
      </c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45">
        <f>SUM(AQ21:BG21)</f>
        <v>0</v>
      </c>
      <c r="BI21" s="6">
        <v>37766</v>
      </c>
      <c r="BJ21" s="6">
        <f>141658+43746</f>
        <v>185404</v>
      </c>
      <c r="BK21" s="6">
        <v>33982</v>
      </c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45">
        <f>SUM(BI21:BY21)</f>
        <v>257152</v>
      </c>
    </row>
    <row r="22" spans="1:79">
      <c r="A22" s="40" t="s">
        <v>37</v>
      </c>
      <c r="B22" s="57"/>
      <c r="C22" s="71"/>
      <c r="D22" s="35" t="s">
        <v>38</v>
      </c>
      <c r="E22" s="81"/>
      <c r="F22" s="61">
        <f>SUM(H22:W22)</f>
        <v>7000</v>
      </c>
      <c r="H22" s="6">
        <f t="shared" si="3"/>
        <v>7000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6">
        <f t="shared" si="3"/>
        <v>0</v>
      </c>
      <c r="R22" s="6">
        <f t="shared" si="3"/>
        <v>0</v>
      </c>
      <c r="S22" s="6">
        <f t="shared" si="3"/>
        <v>0</v>
      </c>
      <c r="T22" s="6">
        <f t="shared" si="3"/>
        <v>0</v>
      </c>
      <c r="U22" s="6">
        <f t="shared" si="3"/>
        <v>0</v>
      </c>
      <c r="V22" s="6">
        <f t="shared" si="3"/>
        <v>0</v>
      </c>
      <c r="W22" s="6"/>
      <c r="X22" s="45">
        <f>SUM(H22:W22)</f>
        <v>7000</v>
      </c>
      <c r="Y22" s="6">
        <v>7000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45">
        <f>SUM(Y22:AO22)</f>
        <v>7000</v>
      </c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45">
        <f>SUM(AQ22:BG22)</f>
        <v>0</v>
      </c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45">
        <f>SUM(BI22:BY22)</f>
        <v>0</v>
      </c>
    </row>
    <row r="23" spans="1:79">
      <c r="A23" s="40"/>
      <c r="B23" s="78"/>
      <c r="C23" s="94" t="s">
        <v>39</v>
      </c>
      <c r="D23" s="95"/>
      <c r="E23" s="96"/>
      <c r="F23" s="62">
        <f>F24+F25+F26</f>
        <v>-5542366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</row>
    <row r="24" spans="1:79">
      <c r="A24" s="40" t="s">
        <v>40</v>
      </c>
      <c r="B24" s="57"/>
      <c r="C24" s="72"/>
      <c r="D24" s="89" t="s">
        <v>41</v>
      </c>
      <c r="E24" s="90"/>
      <c r="F24" s="61">
        <f>SUM(H24:W24)</f>
        <v>-4231375</v>
      </c>
      <c r="H24" s="6">
        <f t="shared" ref="H24:V26" si="4">+Y24+AQ24+BI24</f>
        <v>-4231375</v>
      </c>
      <c r="I24" s="6">
        <f t="shared" si="4"/>
        <v>0</v>
      </c>
      <c r="J24" s="6">
        <f t="shared" si="4"/>
        <v>0</v>
      </c>
      <c r="K24" s="6">
        <f t="shared" si="4"/>
        <v>0</v>
      </c>
      <c r="L24" s="6">
        <f t="shared" si="4"/>
        <v>0</v>
      </c>
      <c r="M24" s="6">
        <f t="shared" si="4"/>
        <v>0</v>
      </c>
      <c r="N24" s="6">
        <f t="shared" si="4"/>
        <v>0</v>
      </c>
      <c r="O24" s="6">
        <f t="shared" si="4"/>
        <v>0</v>
      </c>
      <c r="P24" s="6">
        <f t="shared" si="4"/>
        <v>0</v>
      </c>
      <c r="Q24" s="6">
        <f t="shared" si="4"/>
        <v>0</v>
      </c>
      <c r="R24" s="6">
        <f t="shared" si="4"/>
        <v>0</v>
      </c>
      <c r="S24" s="6">
        <f t="shared" si="4"/>
        <v>0</v>
      </c>
      <c r="T24" s="6">
        <f t="shared" si="4"/>
        <v>0</v>
      </c>
      <c r="U24" s="6">
        <f t="shared" si="4"/>
        <v>0</v>
      </c>
      <c r="V24" s="6">
        <f t="shared" si="4"/>
        <v>0</v>
      </c>
      <c r="W24" s="6"/>
      <c r="X24" s="45">
        <f>SUM(H24:W24)</f>
        <v>-4231375</v>
      </c>
      <c r="Y24" s="6">
        <v>-2792056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45">
        <f>SUM(Y24:AO24)</f>
        <v>-2792056</v>
      </c>
      <c r="AQ24" s="6">
        <v>-1116763</v>
      </c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45">
        <f>SUM(AQ24:BG24)</f>
        <v>-1116763</v>
      </c>
      <c r="BI24" s="6">
        <v>-322556</v>
      </c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45">
        <f>SUM(BI24:BY24)</f>
        <v>-322556</v>
      </c>
      <c r="CA24" s="123"/>
    </row>
    <row r="25" spans="1:79">
      <c r="A25" s="40" t="s">
        <v>42</v>
      </c>
      <c r="B25" s="57"/>
      <c r="C25" s="60"/>
      <c r="D25" s="34" t="s">
        <v>43</v>
      </c>
      <c r="E25" s="73"/>
      <c r="F25" s="61">
        <f>SUM(H25:W25)</f>
        <v>-1310991</v>
      </c>
      <c r="H25" s="6">
        <f t="shared" si="4"/>
        <v>-1310991</v>
      </c>
      <c r="I25" s="6">
        <f t="shared" si="4"/>
        <v>0</v>
      </c>
      <c r="J25" s="6">
        <f t="shared" si="4"/>
        <v>0</v>
      </c>
      <c r="K25" s="6">
        <f t="shared" si="4"/>
        <v>0</v>
      </c>
      <c r="L25" s="6">
        <f t="shared" si="4"/>
        <v>0</v>
      </c>
      <c r="M25" s="6">
        <f t="shared" si="4"/>
        <v>0</v>
      </c>
      <c r="N25" s="6">
        <f t="shared" si="4"/>
        <v>0</v>
      </c>
      <c r="O25" s="6">
        <f t="shared" si="4"/>
        <v>0</v>
      </c>
      <c r="P25" s="6">
        <f t="shared" si="4"/>
        <v>0</v>
      </c>
      <c r="Q25" s="6">
        <f t="shared" si="4"/>
        <v>0</v>
      </c>
      <c r="R25" s="6">
        <f t="shared" si="4"/>
        <v>0</v>
      </c>
      <c r="S25" s="6">
        <f t="shared" si="4"/>
        <v>0</v>
      </c>
      <c r="T25" s="6">
        <f t="shared" si="4"/>
        <v>0</v>
      </c>
      <c r="U25" s="6">
        <f t="shared" si="4"/>
        <v>0</v>
      </c>
      <c r="V25" s="6">
        <f t="shared" si="4"/>
        <v>0</v>
      </c>
      <c r="W25" s="6"/>
      <c r="X25" s="45">
        <f>SUM(H25:W25)</f>
        <v>-1310991</v>
      </c>
      <c r="Y25" s="6">
        <v>-881587</v>
      </c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45">
        <f>SUM(Y25:AO25)</f>
        <v>-881587</v>
      </c>
      <c r="AQ25" s="6">
        <v>-334264</v>
      </c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45">
        <f>SUM(AQ25:BG25)</f>
        <v>-334264</v>
      </c>
      <c r="BI25" s="6">
        <v>-95140</v>
      </c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45">
        <f>SUM(BI25:BY25)</f>
        <v>-95140</v>
      </c>
      <c r="CA25" s="123"/>
    </row>
    <row r="26" spans="1:79">
      <c r="A26" s="40" t="s">
        <v>44</v>
      </c>
      <c r="B26" s="57"/>
      <c r="C26" s="71"/>
      <c r="D26" s="35" t="s">
        <v>45</v>
      </c>
      <c r="E26" s="81"/>
      <c r="F26" s="61">
        <f>(SUM(H26:W26))</f>
        <v>0</v>
      </c>
      <c r="H26" s="6">
        <f t="shared" si="4"/>
        <v>0</v>
      </c>
      <c r="I26" s="6">
        <f t="shared" si="4"/>
        <v>0</v>
      </c>
      <c r="J26" s="6">
        <f t="shared" si="4"/>
        <v>0</v>
      </c>
      <c r="K26" s="6">
        <f t="shared" si="4"/>
        <v>0</v>
      </c>
      <c r="L26" s="6">
        <f t="shared" si="4"/>
        <v>0</v>
      </c>
      <c r="M26" s="6">
        <f t="shared" si="4"/>
        <v>0</v>
      </c>
      <c r="N26" s="6">
        <f t="shared" si="4"/>
        <v>0</v>
      </c>
      <c r="O26" s="6">
        <f t="shared" si="4"/>
        <v>0</v>
      </c>
      <c r="P26" s="6">
        <f t="shared" si="4"/>
        <v>0</v>
      </c>
      <c r="Q26" s="6">
        <f t="shared" si="4"/>
        <v>0</v>
      </c>
      <c r="R26" s="6">
        <f t="shared" si="4"/>
        <v>0</v>
      </c>
      <c r="S26" s="6">
        <f t="shared" si="4"/>
        <v>0</v>
      </c>
      <c r="T26" s="6">
        <f t="shared" si="4"/>
        <v>0</v>
      </c>
      <c r="U26" s="6">
        <f t="shared" si="4"/>
        <v>0</v>
      </c>
      <c r="V26" s="6">
        <f t="shared" si="4"/>
        <v>0</v>
      </c>
      <c r="W26" s="6"/>
      <c r="X26" s="45">
        <f>SUM(H26:W26)</f>
        <v>0</v>
      </c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45">
        <f>SUM(Y26:AO26)</f>
        <v>0</v>
      </c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45">
        <f>SUM(AQ26:BG26)</f>
        <v>0</v>
      </c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45">
        <f>SUM(BI26:BY26)</f>
        <v>0</v>
      </c>
    </row>
    <row r="27" spans="1:79">
      <c r="A27" s="40"/>
      <c r="B27" s="78"/>
      <c r="C27" s="94" t="s">
        <v>46</v>
      </c>
      <c r="D27" s="95"/>
      <c r="E27" s="96"/>
      <c r="F27" s="62">
        <f>F28+F29+F32+F33</f>
        <v>-5029760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</row>
    <row r="28" spans="1:79">
      <c r="A28" s="40" t="s">
        <v>47</v>
      </c>
      <c r="B28" s="57"/>
      <c r="C28" s="72"/>
      <c r="D28" s="89" t="s">
        <v>2</v>
      </c>
      <c r="E28" s="90"/>
      <c r="F28" s="61">
        <f>SUM(H28:W28)</f>
        <v>-3975123</v>
      </c>
      <c r="H28" s="6">
        <f t="shared" ref="H28:V28" si="5">+Y28+AQ28+BI28</f>
        <v>-3765586</v>
      </c>
      <c r="I28" s="6">
        <f t="shared" si="5"/>
        <v>-6950</v>
      </c>
      <c r="J28" s="6">
        <f t="shared" si="5"/>
        <v>-195437</v>
      </c>
      <c r="K28" s="6">
        <f t="shared" si="5"/>
        <v>0</v>
      </c>
      <c r="L28" s="6">
        <f t="shared" si="5"/>
        <v>0</v>
      </c>
      <c r="M28" s="6">
        <f t="shared" si="5"/>
        <v>0</v>
      </c>
      <c r="N28" s="6">
        <f t="shared" si="5"/>
        <v>0</v>
      </c>
      <c r="O28" s="6">
        <f t="shared" si="5"/>
        <v>0</v>
      </c>
      <c r="P28" s="6">
        <f t="shared" si="5"/>
        <v>0</v>
      </c>
      <c r="Q28" s="6">
        <f t="shared" si="5"/>
        <v>0</v>
      </c>
      <c r="R28" s="6">
        <f t="shared" si="5"/>
        <v>0</v>
      </c>
      <c r="S28" s="6">
        <f t="shared" si="5"/>
        <v>-7150</v>
      </c>
      <c r="T28" s="6">
        <f t="shared" si="5"/>
        <v>0</v>
      </c>
      <c r="U28" s="6">
        <f t="shared" si="5"/>
        <v>0</v>
      </c>
      <c r="V28" s="6">
        <f t="shared" si="5"/>
        <v>0</v>
      </c>
      <c r="W28" s="6"/>
      <c r="X28" s="45">
        <f>SUM(H28:W28)</f>
        <v>-3975123</v>
      </c>
      <c r="Y28" s="6">
        <v>-2912979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>
        <v>-7150</v>
      </c>
      <c r="AK28" s="6"/>
      <c r="AL28" s="6"/>
      <c r="AM28" s="6"/>
      <c r="AN28" s="6"/>
      <c r="AO28" s="6">
        <v>-261305</v>
      </c>
      <c r="AP28" s="45">
        <f>SUM(Y28:AO28)</f>
        <v>-3181434</v>
      </c>
      <c r="AQ28" s="6">
        <v>-385547</v>
      </c>
      <c r="AR28" s="6">
        <v>-6950</v>
      </c>
      <c r="AS28" s="6">
        <v>-5640</v>
      </c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45">
        <f>SUM(AQ28:BG28)</f>
        <v>-398137</v>
      </c>
      <c r="BI28" s="6">
        <v>-467060</v>
      </c>
      <c r="BJ28" s="6"/>
      <c r="BK28" s="6">
        <v>-189797</v>
      </c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>
        <v>-7440</v>
      </c>
      <c r="BY28" s="6"/>
      <c r="BZ28" s="45">
        <f>SUM(BI28:BY28)</f>
        <v>-664297</v>
      </c>
      <c r="CA28" s="123"/>
    </row>
    <row r="29" spans="1:79">
      <c r="A29" s="40" t="s">
        <v>48</v>
      </c>
      <c r="B29" s="57"/>
      <c r="C29" s="60"/>
      <c r="D29" s="34" t="s">
        <v>3</v>
      </c>
      <c r="E29" s="73"/>
      <c r="F29" s="63">
        <f>F30+F31</f>
        <v>-739586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</row>
    <row r="30" spans="1:79">
      <c r="A30" s="40"/>
      <c r="B30" s="57"/>
      <c r="C30" s="58"/>
      <c r="D30" s="72"/>
      <c r="E30" s="77" t="s">
        <v>4</v>
      </c>
      <c r="F30" s="61">
        <f t="shared" ref="F30:F36" si="6">SUM(H30:W30)</f>
        <v>-709398</v>
      </c>
      <c r="H30" s="121"/>
      <c r="I30" s="6">
        <f>+Z30+AR30+BJ30</f>
        <v>-709398</v>
      </c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45">
        <f t="shared" ref="X30:X36" si="7">SUM(H30:W30)</f>
        <v>-709398</v>
      </c>
      <c r="Y30" s="121"/>
      <c r="Z30" s="6">
        <v>-265445</v>
      </c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45">
        <f t="shared" ref="AP30:AP36" si="8">SUM(Y30:AO30)</f>
        <v>-265445</v>
      </c>
      <c r="AQ30" s="121"/>
      <c r="AR30" s="6">
        <v>-50880</v>
      </c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45">
        <f t="shared" ref="BH30:BH36" si="9">SUM(AQ30:BG30)</f>
        <v>-50880</v>
      </c>
      <c r="BI30" s="121"/>
      <c r="BJ30" s="6">
        <v>-393073</v>
      </c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45">
        <f t="shared" ref="BZ30:BZ36" si="10">SUM(BI30:BY30)</f>
        <v>-393073</v>
      </c>
      <c r="CA30" s="123"/>
    </row>
    <row r="31" spans="1:79">
      <c r="A31" s="40"/>
      <c r="B31" s="57"/>
      <c r="C31" s="58"/>
      <c r="D31" s="71"/>
      <c r="E31" s="77" t="s">
        <v>5</v>
      </c>
      <c r="F31" s="61">
        <f t="shared" si="6"/>
        <v>-30188</v>
      </c>
      <c r="H31" s="6">
        <f t="shared" ref="H31:H36" si="11">+Y31+AQ31+BI31</f>
        <v>-30188</v>
      </c>
      <c r="I31" s="121"/>
      <c r="J31" s="6">
        <f t="shared" ref="J31:V36" si="12">+AA31+AS31+BK31</f>
        <v>0</v>
      </c>
      <c r="K31" s="6">
        <f t="shared" si="12"/>
        <v>0</v>
      </c>
      <c r="L31" s="6">
        <f t="shared" si="12"/>
        <v>0</v>
      </c>
      <c r="M31" s="6">
        <f t="shared" si="12"/>
        <v>0</v>
      </c>
      <c r="N31" s="6">
        <f t="shared" si="12"/>
        <v>0</v>
      </c>
      <c r="O31" s="6">
        <f t="shared" si="12"/>
        <v>0</v>
      </c>
      <c r="P31" s="6">
        <f t="shared" si="12"/>
        <v>0</v>
      </c>
      <c r="Q31" s="6">
        <f t="shared" si="12"/>
        <v>0</v>
      </c>
      <c r="R31" s="6">
        <f t="shared" si="12"/>
        <v>0</v>
      </c>
      <c r="S31" s="6">
        <f t="shared" si="12"/>
        <v>0</v>
      </c>
      <c r="T31" s="6">
        <f t="shared" si="12"/>
        <v>0</v>
      </c>
      <c r="U31" s="6">
        <f t="shared" si="12"/>
        <v>0</v>
      </c>
      <c r="V31" s="6">
        <f t="shared" si="12"/>
        <v>0</v>
      </c>
      <c r="W31" s="6"/>
      <c r="X31" s="45">
        <f t="shared" si="7"/>
        <v>-30188</v>
      </c>
      <c r="Y31" s="6">
        <v>-15233</v>
      </c>
      <c r="Z31" s="121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45">
        <f t="shared" si="8"/>
        <v>-15233</v>
      </c>
      <c r="AQ31" s="6">
        <v>-351</v>
      </c>
      <c r="AR31" s="121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45">
        <f t="shared" si="9"/>
        <v>-351</v>
      </c>
      <c r="BI31" s="6">
        <v>-14604</v>
      </c>
      <c r="BJ31" s="121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45">
        <f t="shared" si="10"/>
        <v>-14604</v>
      </c>
      <c r="CA31" s="123"/>
    </row>
    <row r="32" spans="1:79">
      <c r="A32" s="40" t="s">
        <v>49</v>
      </c>
      <c r="B32" s="57"/>
      <c r="C32" s="60"/>
      <c r="D32" s="34" t="s">
        <v>50</v>
      </c>
      <c r="E32" s="73"/>
      <c r="F32" s="61">
        <f t="shared" si="6"/>
        <v>-259179</v>
      </c>
      <c r="H32" s="6">
        <f t="shared" si="11"/>
        <v>-259179</v>
      </c>
      <c r="I32" s="6">
        <f>+Z32+AR32+BJ32</f>
        <v>0</v>
      </c>
      <c r="J32" s="6">
        <f t="shared" si="12"/>
        <v>0</v>
      </c>
      <c r="K32" s="6">
        <f t="shared" si="12"/>
        <v>0</v>
      </c>
      <c r="L32" s="6">
        <f t="shared" si="12"/>
        <v>0</v>
      </c>
      <c r="M32" s="6">
        <f t="shared" si="12"/>
        <v>0</v>
      </c>
      <c r="N32" s="6">
        <f t="shared" si="12"/>
        <v>0</v>
      </c>
      <c r="O32" s="6">
        <f t="shared" si="12"/>
        <v>0</v>
      </c>
      <c r="P32" s="6">
        <f t="shared" si="12"/>
        <v>0</v>
      </c>
      <c r="Q32" s="6">
        <f t="shared" si="12"/>
        <v>0</v>
      </c>
      <c r="R32" s="6">
        <f t="shared" si="12"/>
        <v>0</v>
      </c>
      <c r="S32" s="6">
        <f t="shared" si="12"/>
        <v>0</v>
      </c>
      <c r="T32" s="6">
        <f t="shared" si="12"/>
        <v>0</v>
      </c>
      <c r="U32" s="6">
        <f t="shared" si="12"/>
        <v>0</v>
      </c>
      <c r="V32" s="6">
        <f t="shared" si="12"/>
        <v>0</v>
      </c>
      <c r="W32" s="6"/>
      <c r="X32" s="45">
        <f t="shared" si="7"/>
        <v>-259179</v>
      </c>
      <c r="Y32" s="6">
        <v>-208779</v>
      </c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45">
        <f t="shared" si="8"/>
        <v>-208779</v>
      </c>
      <c r="AQ32" s="6">
        <v>-50400</v>
      </c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45">
        <f t="shared" si="9"/>
        <v>-50400</v>
      </c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45">
        <f t="shared" si="10"/>
        <v>0</v>
      </c>
    </row>
    <row r="33" spans="1:79">
      <c r="A33" s="40" t="s">
        <v>51</v>
      </c>
      <c r="B33" s="57"/>
      <c r="C33" s="71"/>
      <c r="D33" s="35" t="s">
        <v>52</v>
      </c>
      <c r="E33" s="81"/>
      <c r="F33" s="61">
        <f t="shared" si="6"/>
        <v>-55872</v>
      </c>
      <c r="H33" s="6">
        <f t="shared" si="11"/>
        <v>-55872</v>
      </c>
      <c r="I33" s="6">
        <f>+Z33+AR33+BJ33</f>
        <v>0</v>
      </c>
      <c r="J33" s="6">
        <f t="shared" si="12"/>
        <v>0</v>
      </c>
      <c r="K33" s="6">
        <f t="shared" si="12"/>
        <v>0</v>
      </c>
      <c r="L33" s="6">
        <f t="shared" si="12"/>
        <v>0</v>
      </c>
      <c r="M33" s="6">
        <f t="shared" si="12"/>
        <v>0</v>
      </c>
      <c r="N33" s="6">
        <f t="shared" si="12"/>
        <v>0</v>
      </c>
      <c r="O33" s="6">
        <f t="shared" si="12"/>
        <v>0</v>
      </c>
      <c r="P33" s="6">
        <f t="shared" si="12"/>
        <v>0</v>
      </c>
      <c r="Q33" s="6">
        <f t="shared" si="12"/>
        <v>0</v>
      </c>
      <c r="R33" s="6">
        <f t="shared" si="12"/>
        <v>0</v>
      </c>
      <c r="S33" s="6">
        <f t="shared" si="12"/>
        <v>0</v>
      </c>
      <c r="T33" s="6">
        <f t="shared" si="12"/>
        <v>0</v>
      </c>
      <c r="U33" s="6">
        <f t="shared" si="12"/>
        <v>0</v>
      </c>
      <c r="V33" s="6">
        <f t="shared" si="12"/>
        <v>0</v>
      </c>
      <c r="W33" s="6"/>
      <c r="X33" s="45">
        <f t="shared" si="7"/>
        <v>-55872</v>
      </c>
      <c r="Y33" s="6">
        <v>-55872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45">
        <f t="shared" si="8"/>
        <v>-55872</v>
      </c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45">
        <f t="shared" si="9"/>
        <v>0</v>
      </c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45">
        <f t="shared" si="10"/>
        <v>0</v>
      </c>
    </row>
    <row r="34" spans="1:79">
      <c r="A34" s="40" t="s">
        <v>53</v>
      </c>
      <c r="B34" s="78"/>
      <c r="C34" s="94" t="s">
        <v>54</v>
      </c>
      <c r="D34" s="95"/>
      <c r="E34" s="96"/>
      <c r="F34" s="62">
        <f t="shared" si="6"/>
        <v>-7615028</v>
      </c>
      <c r="H34" s="6">
        <f t="shared" si="11"/>
        <v>-7615028</v>
      </c>
      <c r="I34" s="6">
        <f>+Z34+AR34+BJ34</f>
        <v>0</v>
      </c>
      <c r="J34" s="6">
        <f t="shared" si="12"/>
        <v>0</v>
      </c>
      <c r="K34" s="6">
        <f t="shared" si="12"/>
        <v>0</v>
      </c>
      <c r="L34" s="6">
        <f t="shared" si="12"/>
        <v>0</v>
      </c>
      <c r="M34" s="6">
        <f t="shared" si="12"/>
        <v>0</v>
      </c>
      <c r="N34" s="6">
        <f t="shared" si="12"/>
        <v>0</v>
      </c>
      <c r="O34" s="6">
        <f t="shared" si="12"/>
        <v>0</v>
      </c>
      <c r="P34" s="6">
        <f t="shared" si="12"/>
        <v>0</v>
      </c>
      <c r="Q34" s="6">
        <f t="shared" si="12"/>
        <v>0</v>
      </c>
      <c r="R34" s="6">
        <f t="shared" si="12"/>
        <v>0</v>
      </c>
      <c r="S34" s="6">
        <f t="shared" si="12"/>
        <v>0</v>
      </c>
      <c r="T34" s="6">
        <f t="shared" si="12"/>
        <v>0</v>
      </c>
      <c r="U34" s="6">
        <f t="shared" si="12"/>
        <v>0</v>
      </c>
      <c r="V34" s="6">
        <f t="shared" si="12"/>
        <v>0</v>
      </c>
      <c r="W34" s="6"/>
      <c r="X34" s="45">
        <f t="shared" si="7"/>
        <v>-7615028</v>
      </c>
      <c r="Y34" s="6">
        <v>-1416103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45">
        <f t="shared" si="8"/>
        <v>-1416103</v>
      </c>
      <c r="AQ34" s="6">
        <v>-223307</v>
      </c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45">
        <f t="shared" si="9"/>
        <v>-223307</v>
      </c>
      <c r="BI34" s="6">
        <v>-5975618</v>
      </c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45">
        <f t="shared" si="10"/>
        <v>-5975618</v>
      </c>
      <c r="CA34" s="123"/>
    </row>
    <row r="35" spans="1:79">
      <c r="A35" s="40">
        <v>746</v>
      </c>
      <c r="B35" s="78"/>
      <c r="C35" s="94" t="s">
        <v>55</v>
      </c>
      <c r="D35" s="95"/>
      <c r="E35" s="96"/>
      <c r="F35" s="62">
        <f t="shared" si="6"/>
        <v>3079290</v>
      </c>
      <c r="H35" s="6">
        <f t="shared" si="11"/>
        <v>3079290</v>
      </c>
      <c r="I35" s="6">
        <f>+Z35+AR35+BJ35</f>
        <v>0</v>
      </c>
      <c r="J35" s="6">
        <f t="shared" si="12"/>
        <v>0</v>
      </c>
      <c r="K35" s="6">
        <f t="shared" si="12"/>
        <v>0</v>
      </c>
      <c r="L35" s="6">
        <f t="shared" si="12"/>
        <v>0</v>
      </c>
      <c r="M35" s="6">
        <f t="shared" si="12"/>
        <v>0</v>
      </c>
      <c r="N35" s="6">
        <f t="shared" si="12"/>
        <v>0</v>
      </c>
      <c r="O35" s="6">
        <f t="shared" si="12"/>
        <v>0</v>
      </c>
      <c r="P35" s="6">
        <f t="shared" si="12"/>
        <v>0</v>
      </c>
      <c r="Q35" s="6">
        <f t="shared" si="12"/>
        <v>0</v>
      </c>
      <c r="R35" s="6">
        <f t="shared" si="12"/>
        <v>0</v>
      </c>
      <c r="S35" s="6">
        <f t="shared" si="12"/>
        <v>0</v>
      </c>
      <c r="T35" s="6">
        <f t="shared" si="12"/>
        <v>0</v>
      </c>
      <c r="U35" s="6">
        <f t="shared" si="12"/>
        <v>0</v>
      </c>
      <c r="V35" s="6">
        <f t="shared" si="12"/>
        <v>0</v>
      </c>
      <c r="W35" s="6"/>
      <c r="X35" s="45">
        <f t="shared" si="7"/>
        <v>3079290</v>
      </c>
      <c r="Y35" s="6">
        <v>387514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45">
        <f t="shared" si="8"/>
        <v>387514</v>
      </c>
      <c r="AQ35" s="6">
        <v>6195</v>
      </c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45">
        <f t="shared" si="9"/>
        <v>6195</v>
      </c>
      <c r="BI35" s="6">
        <v>2685581</v>
      </c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45">
        <f t="shared" si="10"/>
        <v>2685581</v>
      </c>
      <c r="CA35" s="123"/>
    </row>
    <row r="36" spans="1:79">
      <c r="A36" s="40" t="s">
        <v>56</v>
      </c>
      <c r="B36" s="78"/>
      <c r="C36" s="94" t="s">
        <v>57</v>
      </c>
      <c r="D36" s="95"/>
      <c r="E36" s="96"/>
      <c r="F36" s="62">
        <f t="shared" si="6"/>
        <v>0</v>
      </c>
      <c r="H36" s="6">
        <f t="shared" si="11"/>
        <v>0</v>
      </c>
      <c r="I36" s="6">
        <f>+Z36+AR36+BJ36</f>
        <v>0</v>
      </c>
      <c r="J36" s="6">
        <f t="shared" si="12"/>
        <v>0</v>
      </c>
      <c r="K36" s="6">
        <f t="shared" si="12"/>
        <v>0</v>
      </c>
      <c r="L36" s="6">
        <f t="shared" si="12"/>
        <v>0</v>
      </c>
      <c r="M36" s="6">
        <f t="shared" si="12"/>
        <v>0</v>
      </c>
      <c r="N36" s="6">
        <f t="shared" si="12"/>
        <v>0</v>
      </c>
      <c r="O36" s="6">
        <f t="shared" si="12"/>
        <v>0</v>
      </c>
      <c r="P36" s="6">
        <f t="shared" si="12"/>
        <v>0</v>
      </c>
      <c r="Q36" s="6">
        <f t="shared" si="12"/>
        <v>0</v>
      </c>
      <c r="R36" s="6">
        <f t="shared" si="12"/>
        <v>0</v>
      </c>
      <c r="S36" s="6">
        <f t="shared" si="12"/>
        <v>0</v>
      </c>
      <c r="T36" s="6">
        <f t="shared" si="12"/>
        <v>0</v>
      </c>
      <c r="U36" s="6">
        <f t="shared" si="12"/>
        <v>0</v>
      </c>
      <c r="V36" s="6">
        <f t="shared" si="12"/>
        <v>0</v>
      </c>
      <c r="W36" s="6"/>
      <c r="X36" s="45">
        <f t="shared" si="7"/>
        <v>0</v>
      </c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45">
        <f t="shared" si="8"/>
        <v>0</v>
      </c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45">
        <f t="shared" si="9"/>
        <v>0</v>
      </c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45">
        <f t="shared" si="10"/>
        <v>0</v>
      </c>
    </row>
    <row r="37" spans="1:79">
      <c r="A37" s="40"/>
      <c r="B37" s="79"/>
      <c r="C37" s="91" t="s">
        <v>58</v>
      </c>
      <c r="D37" s="92"/>
      <c r="E37" s="93"/>
      <c r="F37" s="62">
        <f>F38+F39</f>
        <v>-9968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</row>
    <row r="38" spans="1:79">
      <c r="A38" s="40" t="s">
        <v>59</v>
      </c>
      <c r="B38" s="57"/>
      <c r="C38" s="72"/>
      <c r="D38" s="89" t="s">
        <v>60</v>
      </c>
      <c r="E38" s="90"/>
      <c r="F38" s="61">
        <f>SUM(H38:W38)</f>
        <v>-7000</v>
      </c>
      <c r="H38" s="6">
        <f t="shared" ref="H38:V38" si="13">+Y38+AQ38+BI38</f>
        <v>-7000</v>
      </c>
      <c r="I38" s="6">
        <f t="shared" si="13"/>
        <v>0</v>
      </c>
      <c r="J38" s="6">
        <f t="shared" si="13"/>
        <v>0</v>
      </c>
      <c r="K38" s="6">
        <f t="shared" si="13"/>
        <v>0</v>
      </c>
      <c r="L38" s="6">
        <f t="shared" si="13"/>
        <v>0</v>
      </c>
      <c r="M38" s="6">
        <f t="shared" si="13"/>
        <v>0</v>
      </c>
      <c r="N38" s="6">
        <f t="shared" si="13"/>
        <v>0</v>
      </c>
      <c r="O38" s="6">
        <f t="shared" si="13"/>
        <v>0</v>
      </c>
      <c r="P38" s="6">
        <f t="shared" si="13"/>
        <v>0</v>
      </c>
      <c r="Q38" s="6">
        <f t="shared" si="13"/>
        <v>0</v>
      </c>
      <c r="R38" s="6">
        <f t="shared" si="13"/>
        <v>0</v>
      </c>
      <c r="S38" s="6">
        <f t="shared" si="13"/>
        <v>0</v>
      </c>
      <c r="T38" s="6">
        <f t="shared" si="13"/>
        <v>0</v>
      </c>
      <c r="U38" s="6">
        <f t="shared" si="13"/>
        <v>0</v>
      </c>
      <c r="V38" s="6">
        <f t="shared" si="13"/>
        <v>0</v>
      </c>
      <c r="W38" s="6"/>
      <c r="X38" s="45">
        <f>SUM(H38:W38)</f>
        <v>-7000</v>
      </c>
      <c r="Y38" s="6">
        <v>-7000</v>
      </c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45">
        <f>SUM(Y38:AO38)</f>
        <v>-7000</v>
      </c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45">
        <f>SUM(AQ38:BG38)</f>
        <v>0</v>
      </c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45">
        <f>SUM(BI38:BY38)</f>
        <v>0</v>
      </c>
    </row>
    <row r="39" spans="1:79">
      <c r="A39" s="40" t="s">
        <v>61</v>
      </c>
      <c r="B39" s="57"/>
      <c r="C39" s="60"/>
      <c r="D39" s="36" t="s">
        <v>62</v>
      </c>
      <c r="E39" s="75"/>
      <c r="F39" s="61">
        <f>SUM(F40:F41)</f>
        <v>-2968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>
        <v>-2968</v>
      </c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</row>
    <row r="40" spans="1:79" outlineLevel="1">
      <c r="A40" s="40"/>
      <c r="B40" s="57"/>
      <c r="C40" s="60"/>
      <c r="D40" s="74" t="s">
        <v>102</v>
      </c>
      <c r="E40" s="75"/>
      <c r="F40" s="61">
        <f>SUM(H40:W40)</f>
        <v>-2968</v>
      </c>
      <c r="H40" s="6">
        <f t="shared" ref="H40:V42" si="14">+Y40+AQ40+BI40</f>
        <v>-2968</v>
      </c>
      <c r="I40" s="6">
        <f t="shared" si="14"/>
        <v>0</v>
      </c>
      <c r="J40" s="6">
        <f t="shared" si="14"/>
        <v>0</v>
      </c>
      <c r="K40" s="6">
        <f t="shared" si="14"/>
        <v>0</v>
      </c>
      <c r="L40" s="6">
        <f t="shared" si="14"/>
        <v>0</v>
      </c>
      <c r="M40" s="6">
        <f t="shared" si="14"/>
        <v>0</v>
      </c>
      <c r="N40" s="6">
        <f t="shared" si="14"/>
        <v>0</v>
      </c>
      <c r="O40" s="6">
        <f t="shared" si="14"/>
        <v>0</v>
      </c>
      <c r="P40" s="6">
        <f t="shared" si="14"/>
        <v>0</v>
      </c>
      <c r="Q40" s="6">
        <f t="shared" si="14"/>
        <v>0</v>
      </c>
      <c r="R40" s="6">
        <f t="shared" si="14"/>
        <v>0</v>
      </c>
      <c r="S40" s="6">
        <f t="shared" si="14"/>
        <v>0</v>
      </c>
      <c r="T40" s="6">
        <f t="shared" si="14"/>
        <v>0</v>
      </c>
      <c r="U40" s="6">
        <f t="shared" si="14"/>
        <v>0</v>
      </c>
      <c r="V40" s="6">
        <f t="shared" si="14"/>
        <v>0</v>
      </c>
      <c r="W40" s="6"/>
      <c r="X40" s="45">
        <f>SUM(H40:W40)</f>
        <v>-2968</v>
      </c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45">
        <f>SUM(Y40:AO40)</f>
        <v>0</v>
      </c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45">
        <f>SUM(AQ40:BG40)</f>
        <v>0</v>
      </c>
      <c r="BI40" s="6">
        <v>-2968</v>
      </c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45">
        <f>SUM(BI40:BY40)</f>
        <v>-2968</v>
      </c>
      <c r="CA40" s="123"/>
    </row>
    <row r="41" spans="1:79" outlineLevel="1">
      <c r="A41" s="40"/>
      <c r="B41" s="57"/>
      <c r="C41" s="60"/>
      <c r="D41" s="74" t="s">
        <v>103</v>
      </c>
      <c r="E41" s="75"/>
      <c r="F41" s="61">
        <f>SUM(H41:W41)</f>
        <v>0</v>
      </c>
      <c r="H41" s="6">
        <f t="shared" si="14"/>
        <v>0</v>
      </c>
      <c r="I41" s="6">
        <f t="shared" si="14"/>
        <v>0</v>
      </c>
      <c r="J41" s="6">
        <f t="shared" si="14"/>
        <v>0</v>
      </c>
      <c r="K41" s="6">
        <f t="shared" si="14"/>
        <v>0</v>
      </c>
      <c r="L41" s="6">
        <f t="shared" si="14"/>
        <v>0</v>
      </c>
      <c r="M41" s="6">
        <f t="shared" si="14"/>
        <v>0</v>
      </c>
      <c r="N41" s="6">
        <f t="shared" si="14"/>
        <v>0</v>
      </c>
      <c r="O41" s="6">
        <f t="shared" si="14"/>
        <v>0</v>
      </c>
      <c r="P41" s="6">
        <f t="shared" si="14"/>
        <v>0</v>
      </c>
      <c r="Q41" s="6">
        <f t="shared" si="14"/>
        <v>0</v>
      </c>
      <c r="R41" s="6">
        <f t="shared" si="14"/>
        <v>0</v>
      </c>
      <c r="S41" s="6">
        <f t="shared" si="14"/>
        <v>0</v>
      </c>
      <c r="T41" s="6">
        <f t="shared" si="14"/>
        <v>0</v>
      </c>
      <c r="U41" s="6">
        <f t="shared" si="14"/>
        <v>0</v>
      </c>
      <c r="V41" s="6">
        <f t="shared" si="14"/>
        <v>0</v>
      </c>
      <c r="W41" s="6"/>
      <c r="X41" s="45">
        <f>SUM(H41:W41)</f>
        <v>0</v>
      </c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45">
        <f>SUM(Y41:AO41)</f>
        <v>0</v>
      </c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45">
        <f>SUM(AQ41:BG41)</f>
        <v>0</v>
      </c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45">
        <f>SUM(BI41:BY41)</f>
        <v>0</v>
      </c>
    </row>
    <row r="42" spans="1:79">
      <c r="A42" s="40"/>
      <c r="B42" s="78"/>
      <c r="C42" s="94" t="s">
        <v>136</v>
      </c>
      <c r="D42" s="95"/>
      <c r="E42" s="96"/>
      <c r="F42" s="62">
        <f>SUM(H42:W42)</f>
        <v>63495</v>
      </c>
      <c r="H42" s="6">
        <f t="shared" si="14"/>
        <v>-19053</v>
      </c>
      <c r="I42" s="6">
        <f t="shared" si="14"/>
        <v>82548</v>
      </c>
      <c r="J42" s="6">
        <f t="shared" si="14"/>
        <v>0</v>
      </c>
      <c r="K42" s="6">
        <f t="shared" si="14"/>
        <v>0</v>
      </c>
      <c r="L42" s="6">
        <f t="shared" si="14"/>
        <v>0</v>
      </c>
      <c r="M42" s="6">
        <f t="shared" si="14"/>
        <v>0</v>
      </c>
      <c r="N42" s="6">
        <f t="shared" si="14"/>
        <v>0</v>
      </c>
      <c r="O42" s="6">
        <f t="shared" si="14"/>
        <v>0</v>
      </c>
      <c r="P42" s="6">
        <f t="shared" si="14"/>
        <v>0</v>
      </c>
      <c r="Q42" s="6">
        <f t="shared" si="14"/>
        <v>0</v>
      </c>
      <c r="R42" s="6">
        <f t="shared" si="14"/>
        <v>0</v>
      </c>
      <c r="S42" s="6">
        <f t="shared" si="14"/>
        <v>0</v>
      </c>
      <c r="T42" s="6">
        <f t="shared" si="14"/>
        <v>0</v>
      </c>
      <c r="U42" s="6">
        <f t="shared" si="14"/>
        <v>0</v>
      </c>
      <c r="V42" s="6">
        <f t="shared" si="14"/>
        <v>0</v>
      </c>
      <c r="W42" s="6"/>
      <c r="X42" s="45">
        <f>SUM(H42:W42)</f>
        <v>63495</v>
      </c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45">
        <f>SUM(Y42:AO42)</f>
        <v>0</v>
      </c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45">
        <f>SUM(AQ42:BG42)</f>
        <v>0</v>
      </c>
      <c r="BI42" s="6">
        <v>-19053</v>
      </c>
      <c r="BJ42" s="6">
        <v>82548</v>
      </c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45">
        <f>SUM(BI42:BY42)</f>
        <v>63495</v>
      </c>
    </row>
    <row r="43" spans="1:79">
      <c r="A43" s="40"/>
      <c r="B43" s="19"/>
      <c r="C43" s="20"/>
      <c r="D43" s="20"/>
      <c r="E43" s="20"/>
      <c r="F43" s="98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</row>
    <row r="44" spans="1:79">
      <c r="A44" s="40"/>
      <c r="B44" s="101" t="s">
        <v>63</v>
      </c>
      <c r="C44" s="102"/>
      <c r="D44" s="102"/>
      <c r="E44" s="102"/>
      <c r="F44" s="103">
        <f>F7+F10+F14+F15+F20+F23+F27+F34+F35+F36+F37+F42</f>
        <v>4199158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</row>
    <row r="45" spans="1:79" s="20" customFormat="1" ht="6" customHeight="1">
      <c r="A45" s="40"/>
      <c r="B45" s="19"/>
      <c r="F45" s="98"/>
      <c r="G45" s="23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</row>
    <row r="46" spans="1:79">
      <c r="A46" s="40"/>
      <c r="B46" s="19"/>
      <c r="C46" s="104" t="s">
        <v>64</v>
      </c>
      <c r="D46" s="21"/>
      <c r="E46" s="21"/>
      <c r="F46" s="62">
        <f>F47+F50</f>
        <v>39057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</row>
    <row r="47" spans="1:79" ht="15" customHeight="1">
      <c r="A47" s="40"/>
      <c r="B47" s="19"/>
      <c r="C47" s="20"/>
      <c r="D47" s="34" t="s">
        <v>65</v>
      </c>
      <c r="E47" s="21"/>
      <c r="F47" s="61">
        <f>F48+F49</f>
        <v>0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</row>
    <row r="48" spans="1:79">
      <c r="A48" s="40">
        <v>7600.7601000000004</v>
      </c>
      <c r="B48" s="19"/>
      <c r="C48" s="20"/>
      <c r="D48" s="20"/>
      <c r="E48" s="34" t="s">
        <v>66</v>
      </c>
      <c r="F48" s="61">
        <f>SUM(H48:W48)</f>
        <v>0</v>
      </c>
      <c r="H48" s="121"/>
      <c r="I48" s="121"/>
      <c r="J48" s="6">
        <f t="shared" ref="J48:V48" si="15">+AA48+AS48+BK48</f>
        <v>0</v>
      </c>
      <c r="K48" s="6">
        <f t="shared" si="15"/>
        <v>0</v>
      </c>
      <c r="L48" s="6">
        <f t="shared" si="15"/>
        <v>0</v>
      </c>
      <c r="M48" s="6">
        <f t="shared" si="15"/>
        <v>0</v>
      </c>
      <c r="N48" s="6">
        <f t="shared" si="15"/>
        <v>0</v>
      </c>
      <c r="O48" s="6">
        <f t="shared" si="15"/>
        <v>0</v>
      </c>
      <c r="P48" s="6">
        <f t="shared" si="15"/>
        <v>0</v>
      </c>
      <c r="Q48" s="6">
        <f t="shared" si="15"/>
        <v>0</v>
      </c>
      <c r="R48" s="6">
        <f t="shared" si="15"/>
        <v>0</v>
      </c>
      <c r="S48" s="6">
        <f t="shared" si="15"/>
        <v>0</v>
      </c>
      <c r="T48" s="6">
        <f t="shared" si="15"/>
        <v>0</v>
      </c>
      <c r="U48" s="6">
        <f t="shared" si="15"/>
        <v>0</v>
      </c>
      <c r="V48" s="6">
        <f t="shared" si="15"/>
        <v>0</v>
      </c>
      <c r="W48" s="6"/>
      <c r="X48" s="45">
        <f>SUM(J48:W48)</f>
        <v>0</v>
      </c>
      <c r="Y48" s="121"/>
      <c r="Z48" s="121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45">
        <f>SUM(AA48:AO48)</f>
        <v>0</v>
      </c>
      <c r="AQ48" s="121"/>
      <c r="AR48" s="121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45">
        <f>SUM(AS48:BG48)</f>
        <v>0</v>
      </c>
      <c r="BI48" s="121"/>
      <c r="BJ48" s="121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45">
        <f>SUM(BK48:BY48)</f>
        <v>0</v>
      </c>
    </row>
    <row r="49" spans="1:79">
      <c r="A49" s="40">
        <v>7602.7602999999999</v>
      </c>
      <c r="B49" s="19"/>
      <c r="C49" s="20"/>
      <c r="D49" s="20"/>
      <c r="E49" s="34" t="s">
        <v>67</v>
      </c>
      <c r="F49" s="61">
        <f>SUM(H49:W49)</f>
        <v>0</v>
      </c>
      <c r="H49" s="6">
        <f>+Y49+AQ49+BI49</f>
        <v>0</v>
      </c>
      <c r="I49" s="6">
        <f>+Z49+AR49+BJ49</f>
        <v>0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>
        <f>SUM(H49:W49)</f>
        <v>0</v>
      </c>
      <c r="Y49" s="6"/>
      <c r="Z49" s="6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>
        <f>SUM(Y49:AO49)</f>
        <v>0</v>
      </c>
      <c r="AQ49" s="6"/>
      <c r="AR49" s="6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>
        <f>SUM(AQ49:BG49)</f>
        <v>0</v>
      </c>
      <c r="BI49" s="6"/>
      <c r="BJ49" s="6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>
        <f>SUM(BI49:BY49)</f>
        <v>0</v>
      </c>
    </row>
    <row r="50" spans="1:79">
      <c r="A50" s="40"/>
      <c r="B50" s="19"/>
      <c r="C50" s="20"/>
      <c r="D50" s="34" t="s">
        <v>68</v>
      </c>
      <c r="E50" s="21"/>
      <c r="F50" s="61">
        <f>+F51+F52</f>
        <v>39057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</row>
    <row r="51" spans="1:79">
      <c r="A51" s="40" t="s">
        <v>69</v>
      </c>
      <c r="B51" s="19"/>
      <c r="C51" s="20"/>
      <c r="D51" s="20"/>
      <c r="E51" s="34" t="s">
        <v>70</v>
      </c>
      <c r="F51" s="61">
        <f>SUM(H51:W51)</f>
        <v>36634</v>
      </c>
      <c r="H51" s="6">
        <f t="shared" ref="H51:V52" si="16">+Y51+AQ51+BI51</f>
        <v>36133</v>
      </c>
      <c r="I51" s="6">
        <f t="shared" si="16"/>
        <v>0</v>
      </c>
      <c r="J51" s="6">
        <f t="shared" si="16"/>
        <v>0</v>
      </c>
      <c r="K51" s="6">
        <f t="shared" si="16"/>
        <v>0</v>
      </c>
      <c r="L51" s="6">
        <f t="shared" si="16"/>
        <v>0</v>
      </c>
      <c r="M51" s="6">
        <f t="shared" si="16"/>
        <v>0</v>
      </c>
      <c r="N51" s="6">
        <f t="shared" si="16"/>
        <v>0</v>
      </c>
      <c r="O51" s="6">
        <f t="shared" si="16"/>
        <v>0</v>
      </c>
      <c r="P51" s="6">
        <f t="shared" si="16"/>
        <v>0</v>
      </c>
      <c r="Q51" s="6">
        <f t="shared" si="16"/>
        <v>0</v>
      </c>
      <c r="R51" s="6">
        <f t="shared" si="16"/>
        <v>0</v>
      </c>
      <c r="S51" s="6">
        <f t="shared" si="16"/>
        <v>0</v>
      </c>
      <c r="T51" s="6">
        <f t="shared" si="16"/>
        <v>0</v>
      </c>
      <c r="U51" s="6">
        <f t="shared" si="16"/>
        <v>501</v>
      </c>
      <c r="V51" s="6">
        <f t="shared" si="16"/>
        <v>0</v>
      </c>
      <c r="W51" s="6"/>
      <c r="X51" s="45">
        <f>SUM(H51:W51)</f>
        <v>36634</v>
      </c>
      <c r="Y51" s="121">
        <v>47</v>
      </c>
      <c r="Z51" s="121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>
        <v>403</v>
      </c>
      <c r="AP51" s="45">
        <f>SUM(Y51:AO51)</f>
        <v>450</v>
      </c>
      <c r="AQ51" s="121">
        <v>230</v>
      </c>
      <c r="AR51" s="121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>
        <v>292</v>
      </c>
      <c r="BH51" s="45">
        <f>SUM(AQ51:BG51)</f>
        <v>522</v>
      </c>
      <c r="BI51" s="121">
        <v>35856</v>
      </c>
      <c r="BJ51" s="121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>
        <v>501</v>
      </c>
      <c r="BW51" s="6"/>
      <c r="BX51" s="6"/>
      <c r="BY51" s="6"/>
      <c r="BZ51" s="45">
        <f>SUM(BI51:BY51)</f>
        <v>36357</v>
      </c>
    </row>
    <row r="52" spans="1:79">
      <c r="A52" s="40" t="s">
        <v>71</v>
      </c>
      <c r="B52" s="19"/>
      <c r="C52" s="20"/>
      <c r="D52" s="20"/>
      <c r="E52" s="34" t="s">
        <v>72</v>
      </c>
      <c r="F52" s="61">
        <f>SUM(H52:W52)</f>
        <v>2423</v>
      </c>
      <c r="H52" s="6">
        <f t="shared" si="16"/>
        <v>0</v>
      </c>
      <c r="I52" s="6">
        <f t="shared" si="16"/>
        <v>0</v>
      </c>
      <c r="J52" s="6">
        <f t="shared" si="16"/>
        <v>0</v>
      </c>
      <c r="K52" s="6">
        <f t="shared" si="16"/>
        <v>0</v>
      </c>
      <c r="L52" s="6">
        <f t="shared" si="16"/>
        <v>0</v>
      </c>
      <c r="M52" s="6">
        <f t="shared" si="16"/>
        <v>0</v>
      </c>
      <c r="N52" s="6">
        <f t="shared" si="16"/>
        <v>0</v>
      </c>
      <c r="O52" s="6">
        <f t="shared" si="16"/>
        <v>0</v>
      </c>
      <c r="P52" s="6">
        <f t="shared" si="16"/>
        <v>0</v>
      </c>
      <c r="Q52" s="6">
        <f t="shared" si="16"/>
        <v>0</v>
      </c>
      <c r="R52" s="6">
        <f t="shared" si="16"/>
        <v>0</v>
      </c>
      <c r="S52" s="6">
        <f t="shared" si="16"/>
        <v>0</v>
      </c>
      <c r="T52" s="6">
        <f t="shared" si="16"/>
        <v>0</v>
      </c>
      <c r="U52" s="6">
        <f t="shared" si="16"/>
        <v>0</v>
      </c>
      <c r="V52" s="6">
        <f t="shared" si="16"/>
        <v>2423</v>
      </c>
      <c r="W52" s="45"/>
      <c r="X52" s="45">
        <f>SUM(H52:W52)</f>
        <v>2423</v>
      </c>
      <c r="Y52" s="6"/>
      <c r="Z52" s="6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>
        <f>SUM(Y52:AO52)</f>
        <v>0</v>
      </c>
      <c r="AQ52" s="6"/>
      <c r="AR52" s="6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>
        <f>SUM(AQ52:BG52)</f>
        <v>0</v>
      </c>
      <c r="BI52" s="6"/>
      <c r="BJ52" s="6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>
        <v>2423</v>
      </c>
      <c r="BX52" s="45"/>
      <c r="BY52" s="45"/>
      <c r="BZ52" s="45">
        <f>SUM(BI52:BY52)</f>
        <v>2423</v>
      </c>
    </row>
    <row r="53" spans="1:79">
      <c r="A53" s="40"/>
      <c r="B53" s="19"/>
      <c r="C53" s="104" t="s">
        <v>73</v>
      </c>
      <c r="D53" s="21"/>
      <c r="E53" s="21"/>
      <c r="F53" s="56">
        <f>F54+F55+F56</f>
        <v>-2482248</v>
      </c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</row>
    <row r="54" spans="1:79">
      <c r="A54" s="40" t="s">
        <v>74</v>
      </c>
      <c r="B54" s="19"/>
      <c r="C54" s="20"/>
      <c r="D54" s="34" t="s">
        <v>75</v>
      </c>
      <c r="E54" s="21"/>
      <c r="F54" s="61">
        <f>SUM(H54:W54)</f>
        <v>-41993</v>
      </c>
      <c r="H54" s="6">
        <f>+Y54+AQ54+BI54</f>
        <v>-40000</v>
      </c>
      <c r="I54" s="121"/>
      <c r="J54" s="6">
        <f t="shared" ref="J54:V55" si="17">+AA54+AS54+BK54</f>
        <v>0</v>
      </c>
      <c r="K54" s="6">
        <f t="shared" si="17"/>
        <v>0</v>
      </c>
      <c r="L54" s="6">
        <f t="shared" si="17"/>
        <v>0</v>
      </c>
      <c r="M54" s="6">
        <f t="shared" si="17"/>
        <v>0</v>
      </c>
      <c r="N54" s="6">
        <f t="shared" si="17"/>
        <v>0</v>
      </c>
      <c r="O54" s="6">
        <f t="shared" si="17"/>
        <v>0</v>
      </c>
      <c r="P54" s="6">
        <f t="shared" si="17"/>
        <v>0</v>
      </c>
      <c r="Q54" s="6">
        <f t="shared" si="17"/>
        <v>0</v>
      </c>
      <c r="R54" s="6">
        <f t="shared" si="17"/>
        <v>0</v>
      </c>
      <c r="S54" s="6">
        <f t="shared" si="17"/>
        <v>-895</v>
      </c>
      <c r="T54" s="6">
        <f t="shared" si="17"/>
        <v>0</v>
      </c>
      <c r="U54" s="6">
        <f t="shared" si="17"/>
        <v>-1098</v>
      </c>
      <c r="V54" s="6">
        <f t="shared" si="17"/>
        <v>0</v>
      </c>
      <c r="W54" s="6"/>
      <c r="X54" s="45">
        <f>SUM(H54:W54)</f>
        <v>-41993</v>
      </c>
      <c r="Y54" s="121"/>
      <c r="Z54" s="121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45">
        <f>SUM(Y54:AO54)</f>
        <v>0</v>
      </c>
      <c r="AQ54" s="121"/>
      <c r="AR54" s="121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45">
        <f>SUM(AQ54:BG54)</f>
        <v>0</v>
      </c>
      <c r="BI54" s="121">
        <f>-35856-4144</f>
        <v>-40000</v>
      </c>
      <c r="BJ54" s="121"/>
      <c r="BK54" s="6"/>
      <c r="BL54" s="6"/>
      <c r="BM54" s="6"/>
      <c r="BN54" s="6"/>
      <c r="BO54" s="6"/>
      <c r="BP54" s="6"/>
      <c r="BQ54" s="6"/>
      <c r="BR54" s="6"/>
      <c r="BS54" s="6"/>
      <c r="BT54" s="6">
        <v>-895</v>
      </c>
      <c r="BU54" s="6"/>
      <c r="BV54" s="6">
        <v>-1098</v>
      </c>
      <c r="BW54" s="6"/>
      <c r="BX54" s="6">
        <v>-403</v>
      </c>
      <c r="BY54" s="6">
        <v>-292</v>
      </c>
      <c r="BZ54" s="45">
        <f>SUM(BI54:BY54)</f>
        <v>-42688</v>
      </c>
      <c r="CA54" s="123"/>
    </row>
    <row r="55" spans="1:79">
      <c r="A55" s="40" t="s">
        <v>76</v>
      </c>
      <c r="B55" s="19"/>
      <c r="C55" s="20"/>
      <c r="D55" s="34" t="s">
        <v>77</v>
      </c>
      <c r="E55" s="21"/>
      <c r="F55" s="61">
        <f>SUM(H55:W55)</f>
        <v>-2320967</v>
      </c>
      <c r="H55" s="6">
        <f>+Y55+AQ55+BI55</f>
        <v>-2274515</v>
      </c>
      <c r="I55" s="6">
        <f>+Z55+AR55+BJ55</f>
        <v>-44311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6">
        <f t="shared" si="17"/>
        <v>-2141</v>
      </c>
      <c r="U55" s="45"/>
      <c r="V55" s="45"/>
      <c r="W55" s="45"/>
      <c r="X55" s="45">
        <f>SUM(H55:W55)</f>
        <v>-2320967</v>
      </c>
      <c r="Y55" s="6"/>
      <c r="Z55" s="6">
        <v>-17488</v>
      </c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>
        <f>SUM(Y55:AO55)</f>
        <v>-17488</v>
      </c>
      <c r="AQ55" s="6"/>
      <c r="AR55" s="6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>
        <f>SUM(AQ55:BG55)</f>
        <v>0</v>
      </c>
      <c r="BI55" s="6">
        <v>-2274515</v>
      </c>
      <c r="BJ55" s="6">
        <v>-26823</v>
      </c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>
        <v>-2141</v>
      </c>
      <c r="BV55" s="45"/>
      <c r="BW55" s="45">
        <v>-282</v>
      </c>
      <c r="BX55" s="45"/>
      <c r="BY55" s="45"/>
      <c r="BZ55" s="45">
        <f>SUM(BI55:BY55)</f>
        <v>-2303761</v>
      </c>
      <c r="CA55" s="123"/>
    </row>
    <row r="56" spans="1:79" ht="14.25" customHeight="1">
      <c r="A56" s="40" t="s">
        <v>78</v>
      </c>
      <c r="B56" s="19"/>
      <c r="C56" s="20"/>
      <c r="D56" s="34" t="s">
        <v>79</v>
      </c>
      <c r="E56" s="21"/>
      <c r="F56" s="61">
        <f>SUM(H56:W56)</f>
        <v>-119288</v>
      </c>
      <c r="H56" s="6">
        <f>+Y56+AQ56+BI56</f>
        <v>-119288</v>
      </c>
      <c r="I56" s="6">
        <f>+Z56+AR56+BJ56</f>
        <v>0</v>
      </c>
      <c r="J56" s="6">
        <f t="shared" ref="J56:V56" si="18">+AA56+AS56+BK56</f>
        <v>0</v>
      </c>
      <c r="K56" s="6">
        <f t="shared" si="18"/>
        <v>0</v>
      </c>
      <c r="L56" s="6">
        <f t="shared" si="18"/>
        <v>0</v>
      </c>
      <c r="M56" s="6">
        <f t="shared" si="18"/>
        <v>0</v>
      </c>
      <c r="N56" s="6">
        <f t="shared" si="18"/>
        <v>0</v>
      </c>
      <c r="O56" s="6">
        <f t="shared" si="18"/>
        <v>0</v>
      </c>
      <c r="P56" s="6">
        <f t="shared" si="18"/>
        <v>0</v>
      </c>
      <c r="Q56" s="6">
        <f t="shared" si="18"/>
        <v>0</v>
      </c>
      <c r="R56" s="6">
        <f t="shared" si="18"/>
        <v>0</v>
      </c>
      <c r="S56" s="6">
        <f t="shared" si="18"/>
        <v>0</v>
      </c>
      <c r="T56" s="6">
        <f t="shared" si="18"/>
        <v>0</v>
      </c>
      <c r="U56" s="6">
        <f t="shared" si="18"/>
        <v>0</v>
      </c>
      <c r="V56" s="6">
        <f t="shared" si="18"/>
        <v>0</v>
      </c>
      <c r="W56" s="6"/>
      <c r="X56" s="45">
        <f>SUM(H56:W56)</f>
        <v>-119288</v>
      </c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45">
        <f>SUM(Y56:AO56)</f>
        <v>0</v>
      </c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45">
        <f>SUM(AQ56:BG56)</f>
        <v>0</v>
      </c>
      <c r="BI56" s="6">
        <v>-119288</v>
      </c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45">
        <f>SUM(BI56:BY56)</f>
        <v>-119288</v>
      </c>
      <c r="CA56" s="123"/>
    </row>
    <row r="57" spans="1:79">
      <c r="A57" s="40"/>
      <c r="B57" s="19"/>
      <c r="C57" s="105" t="s">
        <v>80</v>
      </c>
      <c r="D57" s="22"/>
      <c r="E57" s="22"/>
      <c r="F57" s="56">
        <f>F58+F61</f>
        <v>-100000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123"/>
    </row>
    <row r="58" spans="1:79">
      <c r="A58" s="40" t="s">
        <v>81</v>
      </c>
      <c r="B58" s="19"/>
      <c r="C58" s="25"/>
      <c r="D58" s="36" t="s">
        <v>82</v>
      </c>
      <c r="E58" s="22"/>
      <c r="F58" s="61">
        <f>F59+F60</f>
        <v>-100000</v>
      </c>
      <c r="H58" s="6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123"/>
    </row>
    <row r="59" spans="1:79" outlineLevel="1">
      <c r="A59" s="40"/>
      <c r="B59" s="19"/>
      <c r="C59" s="25"/>
      <c r="D59" s="74" t="s">
        <v>106</v>
      </c>
      <c r="E59" s="22"/>
      <c r="F59" s="61">
        <f>SUM(H59:W59)</f>
        <v>-100000</v>
      </c>
      <c r="H59" s="6">
        <f t="shared" ref="H59:V60" si="19">+Y59+AQ59+BI59</f>
        <v>-100000</v>
      </c>
      <c r="I59" s="6">
        <f t="shared" si="19"/>
        <v>0</v>
      </c>
      <c r="J59" s="6">
        <f t="shared" si="19"/>
        <v>0</v>
      </c>
      <c r="K59" s="6">
        <f t="shared" si="19"/>
        <v>0</v>
      </c>
      <c r="L59" s="6">
        <f t="shared" si="19"/>
        <v>0</v>
      </c>
      <c r="M59" s="6">
        <f t="shared" si="19"/>
        <v>0</v>
      </c>
      <c r="N59" s="6">
        <f t="shared" si="19"/>
        <v>0</v>
      </c>
      <c r="O59" s="6">
        <f t="shared" si="19"/>
        <v>0</v>
      </c>
      <c r="P59" s="6">
        <f t="shared" si="19"/>
        <v>0</v>
      </c>
      <c r="Q59" s="6">
        <f t="shared" si="19"/>
        <v>0</v>
      </c>
      <c r="R59" s="6">
        <f t="shared" si="19"/>
        <v>0</v>
      </c>
      <c r="S59" s="6">
        <f t="shared" si="19"/>
        <v>0</v>
      </c>
      <c r="T59" s="6">
        <f t="shared" si="19"/>
        <v>0</v>
      </c>
      <c r="U59" s="6">
        <f t="shared" si="19"/>
        <v>0</v>
      </c>
      <c r="V59" s="6">
        <f t="shared" si="19"/>
        <v>0</v>
      </c>
      <c r="W59" s="6"/>
      <c r="X59" s="45">
        <f>SUM(H59:W59)</f>
        <v>-100000</v>
      </c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45">
        <f>SUM(Y59:AO59)</f>
        <v>0</v>
      </c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45">
        <f>SUM(AQ59:BG59)</f>
        <v>0</v>
      </c>
      <c r="BI59" s="6">
        <v>-100000</v>
      </c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45">
        <f t="shared" ref="BZ59:BZ63" si="20">SUM(BI59:BY59)</f>
        <v>-100000</v>
      </c>
    </row>
    <row r="60" spans="1:79" outlineLevel="1">
      <c r="A60" s="40"/>
      <c r="B60" s="19"/>
      <c r="C60" s="25"/>
      <c r="D60" s="74" t="s">
        <v>104</v>
      </c>
      <c r="E60" s="22"/>
      <c r="F60" s="61">
        <f>SUM(H60:W60)</f>
        <v>0</v>
      </c>
      <c r="H60" s="6">
        <f t="shared" si="19"/>
        <v>0</v>
      </c>
      <c r="I60" s="6">
        <f t="shared" si="19"/>
        <v>0</v>
      </c>
      <c r="J60" s="6">
        <f t="shared" si="19"/>
        <v>0</v>
      </c>
      <c r="K60" s="6">
        <f t="shared" si="19"/>
        <v>0</v>
      </c>
      <c r="L60" s="6">
        <f t="shared" si="19"/>
        <v>0</v>
      </c>
      <c r="M60" s="6">
        <f t="shared" si="19"/>
        <v>0</v>
      </c>
      <c r="N60" s="6">
        <f t="shared" si="19"/>
        <v>0</v>
      </c>
      <c r="O60" s="6">
        <f t="shared" si="19"/>
        <v>0</v>
      </c>
      <c r="P60" s="6">
        <f t="shared" si="19"/>
        <v>0</v>
      </c>
      <c r="Q60" s="6">
        <f t="shared" si="19"/>
        <v>0</v>
      </c>
      <c r="R60" s="6">
        <f t="shared" si="19"/>
        <v>0</v>
      </c>
      <c r="S60" s="6">
        <f t="shared" si="19"/>
        <v>0</v>
      </c>
      <c r="T60" s="6">
        <f t="shared" si="19"/>
        <v>0</v>
      </c>
      <c r="U60" s="6">
        <f t="shared" si="19"/>
        <v>0</v>
      </c>
      <c r="V60" s="6">
        <f t="shared" si="19"/>
        <v>0</v>
      </c>
      <c r="W60" s="6"/>
      <c r="X60" s="45">
        <f>SUM(H60:W60)</f>
        <v>0</v>
      </c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45">
        <f>SUM(Y60:AO60)</f>
        <v>0</v>
      </c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45">
        <f>SUM(AQ60:BG60)</f>
        <v>0</v>
      </c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45">
        <f t="shared" si="20"/>
        <v>0</v>
      </c>
    </row>
    <row r="61" spans="1:79">
      <c r="A61" s="40" t="s">
        <v>83</v>
      </c>
      <c r="B61" s="19"/>
      <c r="C61" s="25"/>
      <c r="D61" s="36" t="s">
        <v>84</v>
      </c>
      <c r="E61" s="22"/>
      <c r="F61" s="61">
        <f>F62+F63</f>
        <v>0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>
        <f t="shared" si="20"/>
        <v>0</v>
      </c>
    </row>
    <row r="62" spans="1:79" outlineLevel="1">
      <c r="A62" s="40"/>
      <c r="B62" s="19"/>
      <c r="C62" s="25"/>
      <c r="D62" s="74" t="s">
        <v>105</v>
      </c>
      <c r="E62" s="22"/>
      <c r="F62" s="61">
        <f>SUM(H62:W62)</f>
        <v>0</v>
      </c>
      <c r="H62" s="6">
        <f t="shared" ref="H62:V63" si="21">+Y62+AQ62+BI62</f>
        <v>0</v>
      </c>
      <c r="I62" s="6">
        <f t="shared" si="21"/>
        <v>0</v>
      </c>
      <c r="J62" s="6">
        <f t="shared" si="21"/>
        <v>0</v>
      </c>
      <c r="K62" s="6">
        <f t="shared" si="21"/>
        <v>0</v>
      </c>
      <c r="L62" s="6">
        <f t="shared" si="21"/>
        <v>0</v>
      </c>
      <c r="M62" s="6">
        <f t="shared" si="21"/>
        <v>0</v>
      </c>
      <c r="N62" s="6">
        <f t="shared" si="21"/>
        <v>0</v>
      </c>
      <c r="O62" s="6">
        <f t="shared" si="21"/>
        <v>0</v>
      </c>
      <c r="P62" s="6">
        <f t="shared" si="21"/>
        <v>0</v>
      </c>
      <c r="Q62" s="6">
        <f t="shared" si="21"/>
        <v>0</v>
      </c>
      <c r="R62" s="6">
        <f t="shared" si="21"/>
        <v>0</v>
      </c>
      <c r="S62" s="6">
        <f t="shared" si="21"/>
        <v>0</v>
      </c>
      <c r="T62" s="6">
        <f t="shared" si="21"/>
        <v>0</v>
      </c>
      <c r="U62" s="6">
        <f t="shared" si="21"/>
        <v>0</v>
      </c>
      <c r="V62" s="6">
        <f t="shared" si="21"/>
        <v>0</v>
      </c>
      <c r="W62" s="6"/>
      <c r="X62" s="45">
        <f>SUM(H62:W62)</f>
        <v>0</v>
      </c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45">
        <f>SUM(Y62:AO62)</f>
        <v>0</v>
      </c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45">
        <f>SUM(AQ62:BG62)</f>
        <v>0</v>
      </c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45">
        <f t="shared" si="20"/>
        <v>0</v>
      </c>
    </row>
    <row r="63" spans="1:79" outlineLevel="1">
      <c r="A63" s="40"/>
      <c r="B63" s="19"/>
      <c r="C63" s="25"/>
      <c r="D63" s="76" t="s">
        <v>112</v>
      </c>
      <c r="E63" s="22"/>
      <c r="F63" s="61">
        <f>SUM(H63:W63)</f>
        <v>0</v>
      </c>
      <c r="H63" s="6">
        <f t="shared" si="21"/>
        <v>0</v>
      </c>
      <c r="I63" s="6">
        <f t="shared" si="21"/>
        <v>0</v>
      </c>
      <c r="J63" s="6">
        <f t="shared" si="21"/>
        <v>0</v>
      </c>
      <c r="K63" s="6">
        <f t="shared" si="21"/>
        <v>0</v>
      </c>
      <c r="L63" s="6">
        <f t="shared" si="21"/>
        <v>0</v>
      </c>
      <c r="M63" s="6">
        <f t="shared" si="21"/>
        <v>0</v>
      </c>
      <c r="N63" s="6">
        <f t="shared" si="21"/>
        <v>0</v>
      </c>
      <c r="O63" s="6">
        <f t="shared" si="21"/>
        <v>0</v>
      </c>
      <c r="P63" s="6">
        <f t="shared" si="21"/>
        <v>0</v>
      </c>
      <c r="Q63" s="6">
        <f t="shared" si="21"/>
        <v>0</v>
      </c>
      <c r="R63" s="6">
        <f t="shared" si="21"/>
        <v>0</v>
      </c>
      <c r="S63" s="6">
        <f t="shared" si="21"/>
        <v>0</v>
      </c>
      <c r="T63" s="6">
        <f t="shared" si="21"/>
        <v>0</v>
      </c>
      <c r="U63" s="6">
        <f t="shared" si="21"/>
        <v>0</v>
      </c>
      <c r="V63" s="6">
        <f t="shared" si="21"/>
        <v>0</v>
      </c>
      <c r="W63" s="6"/>
      <c r="X63" s="45">
        <f>SUM(H63:W63)</f>
        <v>0</v>
      </c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45">
        <f>SUM(Y63:AO63)</f>
        <v>0</v>
      </c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45">
        <f>SUM(AQ63:BG63)</f>
        <v>0</v>
      </c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45">
        <f t="shared" si="20"/>
        <v>0</v>
      </c>
    </row>
    <row r="64" spans="1:79">
      <c r="A64" s="40" t="s">
        <v>85</v>
      </c>
      <c r="B64" s="19"/>
      <c r="C64" s="105" t="s">
        <v>86</v>
      </c>
      <c r="D64" s="22"/>
      <c r="E64" s="22"/>
      <c r="F64" s="56">
        <f>F65+F66</f>
        <v>0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</row>
    <row r="65" spans="1:79" outlineLevel="1">
      <c r="A65" s="40"/>
      <c r="B65" s="19"/>
      <c r="C65" s="100"/>
      <c r="D65" s="76" t="s">
        <v>113</v>
      </c>
      <c r="E65" s="22"/>
      <c r="F65" s="56">
        <f>SUM(H65:W65)</f>
        <v>0</v>
      </c>
      <c r="H65" s="6">
        <f t="shared" ref="H65:V66" si="22">+Y65+AQ65+BI65</f>
        <v>0</v>
      </c>
      <c r="I65" s="6">
        <f t="shared" si="22"/>
        <v>0</v>
      </c>
      <c r="J65" s="6">
        <f t="shared" si="22"/>
        <v>0</v>
      </c>
      <c r="K65" s="6">
        <f t="shared" si="22"/>
        <v>0</v>
      </c>
      <c r="L65" s="6">
        <f t="shared" si="22"/>
        <v>0</v>
      </c>
      <c r="M65" s="6">
        <f t="shared" si="22"/>
        <v>0</v>
      </c>
      <c r="N65" s="6">
        <f t="shared" si="22"/>
        <v>0</v>
      </c>
      <c r="O65" s="6">
        <f t="shared" si="22"/>
        <v>0</v>
      </c>
      <c r="P65" s="6">
        <f t="shared" si="22"/>
        <v>0</v>
      </c>
      <c r="Q65" s="6">
        <f t="shared" si="22"/>
        <v>0</v>
      </c>
      <c r="R65" s="6">
        <f t="shared" si="22"/>
        <v>0</v>
      </c>
      <c r="S65" s="6">
        <f t="shared" si="22"/>
        <v>0</v>
      </c>
      <c r="T65" s="6">
        <f t="shared" si="22"/>
        <v>0</v>
      </c>
      <c r="U65" s="6">
        <f t="shared" si="22"/>
        <v>0</v>
      </c>
      <c r="V65" s="6">
        <f t="shared" si="22"/>
        <v>0</v>
      </c>
      <c r="W65" s="6"/>
      <c r="X65" s="45">
        <f>SUM(H65:W65)</f>
        <v>0</v>
      </c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45">
        <f>SUM(Y65:AO65)</f>
        <v>0</v>
      </c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45">
        <f>SUM(AQ65:BG65)</f>
        <v>0</v>
      </c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45">
        <f>SUM(BI65:BY65)</f>
        <v>0</v>
      </c>
    </row>
    <row r="66" spans="1:79" outlineLevel="1">
      <c r="A66" s="40"/>
      <c r="B66" s="19"/>
      <c r="C66" s="105"/>
      <c r="D66" s="48" t="s">
        <v>114</v>
      </c>
      <c r="E66" s="22"/>
      <c r="F66" s="56">
        <f>SUM(H66:W66)</f>
        <v>0</v>
      </c>
      <c r="H66" s="6">
        <f t="shared" si="22"/>
        <v>0</v>
      </c>
      <c r="I66" s="6">
        <f t="shared" si="22"/>
        <v>0</v>
      </c>
      <c r="J66" s="6">
        <f t="shared" si="22"/>
        <v>0</v>
      </c>
      <c r="K66" s="6">
        <f t="shared" si="22"/>
        <v>0</v>
      </c>
      <c r="L66" s="6">
        <f t="shared" si="22"/>
        <v>0</v>
      </c>
      <c r="M66" s="6">
        <f t="shared" si="22"/>
        <v>0</v>
      </c>
      <c r="N66" s="6">
        <f t="shared" si="22"/>
        <v>0</v>
      </c>
      <c r="O66" s="6">
        <f t="shared" si="22"/>
        <v>0</v>
      </c>
      <c r="P66" s="6">
        <f t="shared" si="22"/>
        <v>0</v>
      </c>
      <c r="Q66" s="6">
        <f t="shared" si="22"/>
        <v>0</v>
      </c>
      <c r="R66" s="6">
        <f t="shared" si="22"/>
        <v>0</v>
      </c>
      <c r="S66" s="6">
        <f t="shared" si="22"/>
        <v>0</v>
      </c>
      <c r="T66" s="6">
        <f t="shared" si="22"/>
        <v>0</v>
      </c>
      <c r="U66" s="6">
        <f t="shared" si="22"/>
        <v>0</v>
      </c>
      <c r="V66" s="6">
        <f t="shared" si="22"/>
        <v>0</v>
      </c>
      <c r="W66" s="6"/>
      <c r="X66" s="45">
        <f>SUM(H66:W66)</f>
        <v>0</v>
      </c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45">
        <f>SUM(Y66:AO66)</f>
        <v>0</v>
      </c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45">
        <f>SUM(AQ66:BG66)</f>
        <v>0</v>
      </c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45">
        <f>SUM(BI66:BY66)</f>
        <v>0</v>
      </c>
    </row>
    <row r="67" spans="1:79">
      <c r="A67" s="40"/>
      <c r="B67" s="19"/>
      <c r="C67" s="105" t="s">
        <v>87</v>
      </c>
      <c r="D67" s="22"/>
      <c r="E67" s="22"/>
      <c r="F67" s="56">
        <f>F68+F69</f>
        <v>0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</row>
    <row r="68" spans="1:79">
      <c r="A68" s="40" t="s">
        <v>88</v>
      </c>
      <c r="B68" s="19"/>
      <c r="C68" s="20"/>
      <c r="D68" s="34" t="s">
        <v>60</v>
      </c>
      <c r="E68" s="21"/>
      <c r="F68" s="61">
        <f>SUM(H68:W68)</f>
        <v>0</v>
      </c>
      <c r="H68" s="6">
        <f t="shared" ref="H68:V68" si="23">+Y68+AQ68+BI68</f>
        <v>0</v>
      </c>
      <c r="I68" s="6">
        <f t="shared" si="23"/>
        <v>0</v>
      </c>
      <c r="J68" s="6">
        <f t="shared" si="23"/>
        <v>0</v>
      </c>
      <c r="K68" s="6">
        <f t="shared" si="23"/>
        <v>0</v>
      </c>
      <c r="L68" s="6">
        <f t="shared" si="23"/>
        <v>0</v>
      </c>
      <c r="M68" s="6">
        <f t="shared" si="23"/>
        <v>0</v>
      </c>
      <c r="N68" s="6">
        <f t="shared" si="23"/>
        <v>0</v>
      </c>
      <c r="O68" s="6">
        <f t="shared" si="23"/>
        <v>0</v>
      </c>
      <c r="P68" s="6">
        <f t="shared" si="23"/>
        <v>0</v>
      </c>
      <c r="Q68" s="6">
        <f t="shared" si="23"/>
        <v>0</v>
      </c>
      <c r="R68" s="6">
        <f t="shared" si="23"/>
        <v>0</v>
      </c>
      <c r="S68" s="6">
        <f t="shared" si="23"/>
        <v>0</v>
      </c>
      <c r="T68" s="6">
        <f t="shared" si="23"/>
        <v>0</v>
      </c>
      <c r="U68" s="6">
        <f t="shared" si="23"/>
        <v>0</v>
      </c>
      <c r="V68" s="6">
        <f t="shared" si="23"/>
        <v>0</v>
      </c>
      <c r="W68" s="6"/>
      <c r="X68" s="45">
        <f>SUM(H68:W68)</f>
        <v>0</v>
      </c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45">
        <f>SUM(Y68:AO68)</f>
        <v>0</v>
      </c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45">
        <f>SUM(AQ68:BG68)</f>
        <v>0</v>
      </c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45">
        <f>SUM(BI68:BY68)</f>
        <v>0</v>
      </c>
    </row>
    <row r="69" spans="1:79">
      <c r="A69" s="40" t="s">
        <v>89</v>
      </c>
      <c r="B69" s="19"/>
      <c r="C69" s="20"/>
      <c r="D69" s="34" t="s">
        <v>62</v>
      </c>
      <c r="E69" s="21"/>
      <c r="F69" s="61">
        <f>F70+F71</f>
        <v>0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</row>
    <row r="70" spans="1:79" outlineLevel="1">
      <c r="A70" s="40"/>
      <c r="B70" s="19"/>
      <c r="C70" s="20"/>
      <c r="D70" s="49" t="s">
        <v>107</v>
      </c>
      <c r="E70" s="21"/>
      <c r="F70" s="61">
        <f>SUM(H70:W70)</f>
        <v>0</v>
      </c>
      <c r="H70" s="6">
        <f t="shared" ref="H70:V71" si="24">+Y70+AQ70+BI70</f>
        <v>0</v>
      </c>
      <c r="I70" s="6">
        <f t="shared" si="24"/>
        <v>0</v>
      </c>
      <c r="J70" s="6">
        <f t="shared" si="24"/>
        <v>0</v>
      </c>
      <c r="K70" s="6">
        <f t="shared" si="24"/>
        <v>0</v>
      </c>
      <c r="L70" s="6">
        <f t="shared" si="24"/>
        <v>0</v>
      </c>
      <c r="M70" s="6">
        <f t="shared" si="24"/>
        <v>0</v>
      </c>
      <c r="N70" s="6">
        <f t="shared" si="24"/>
        <v>0</v>
      </c>
      <c r="O70" s="6">
        <f t="shared" si="24"/>
        <v>0</v>
      </c>
      <c r="P70" s="6">
        <f t="shared" si="24"/>
        <v>0</v>
      </c>
      <c r="Q70" s="6">
        <f t="shared" si="24"/>
        <v>0</v>
      </c>
      <c r="R70" s="6">
        <f t="shared" si="24"/>
        <v>0</v>
      </c>
      <c r="S70" s="6">
        <f t="shared" si="24"/>
        <v>0</v>
      </c>
      <c r="T70" s="6">
        <f t="shared" si="24"/>
        <v>0</v>
      </c>
      <c r="U70" s="6">
        <f t="shared" si="24"/>
        <v>0</v>
      </c>
      <c r="V70" s="6">
        <f t="shared" si="24"/>
        <v>0</v>
      </c>
      <c r="W70" s="6"/>
      <c r="X70" s="45">
        <f>SUM(H70:W70)</f>
        <v>0</v>
      </c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45">
        <f>SUM(Y70:AO70)</f>
        <v>0</v>
      </c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45">
        <f>SUM(AQ70:BG70)</f>
        <v>0</v>
      </c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45">
        <f>SUM(BI70:BY70)</f>
        <v>0</v>
      </c>
    </row>
    <row r="71" spans="1:79" outlineLevel="1">
      <c r="A71" s="40"/>
      <c r="B71" s="19"/>
      <c r="C71" s="20"/>
      <c r="D71" s="49" t="s">
        <v>108</v>
      </c>
      <c r="E71" s="21"/>
      <c r="F71" s="61">
        <f>SUM(H71:W71)</f>
        <v>0</v>
      </c>
      <c r="H71" s="6">
        <f t="shared" si="24"/>
        <v>0</v>
      </c>
      <c r="I71" s="6">
        <f t="shared" si="24"/>
        <v>0</v>
      </c>
      <c r="J71" s="6">
        <f t="shared" si="24"/>
        <v>0</v>
      </c>
      <c r="K71" s="6">
        <f t="shared" si="24"/>
        <v>0</v>
      </c>
      <c r="L71" s="6">
        <f t="shared" si="24"/>
        <v>0</v>
      </c>
      <c r="M71" s="6">
        <f t="shared" si="24"/>
        <v>0</v>
      </c>
      <c r="N71" s="6">
        <f t="shared" si="24"/>
        <v>0</v>
      </c>
      <c r="O71" s="6">
        <f t="shared" si="24"/>
        <v>0</v>
      </c>
      <c r="P71" s="6">
        <f t="shared" si="24"/>
        <v>0</v>
      </c>
      <c r="Q71" s="6">
        <f t="shared" si="24"/>
        <v>0</v>
      </c>
      <c r="R71" s="6">
        <f t="shared" si="24"/>
        <v>0</v>
      </c>
      <c r="S71" s="6">
        <f t="shared" si="24"/>
        <v>0</v>
      </c>
      <c r="T71" s="6">
        <f t="shared" si="24"/>
        <v>0</v>
      </c>
      <c r="U71" s="6">
        <f t="shared" si="24"/>
        <v>0</v>
      </c>
      <c r="V71" s="6">
        <f t="shared" si="24"/>
        <v>0</v>
      </c>
      <c r="W71" s="6"/>
      <c r="X71" s="45">
        <f>SUM(H71:W71)</f>
        <v>0</v>
      </c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45">
        <f>SUM(Y71:AO71)</f>
        <v>0</v>
      </c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45">
        <f>SUM(AQ71:BG71)</f>
        <v>0</v>
      </c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45">
        <f>SUM(BI71:BY71)</f>
        <v>0</v>
      </c>
    </row>
    <row r="72" spans="1:79">
      <c r="A72" s="40"/>
      <c r="B72" s="19"/>
      <c r="C72" s="97"/>
      <c r="D72" s="97"/>
      <c r="E72" s="106"/>
      <c r="F72" s="98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15"/>
      <c r="BU72" s="115"/>
      <c r="BV72" s="115"/>
      <c r="BW72" s="115"/>
      <c r="BX72" s="115"/>
      <c r="BY72" s="115"/>
      <c r="BZ72" s="115"/>
    </row>
    <row r="73" spans="1:79">
      <c r="A73" s="40"/>
      <c r="B73" s="101" t="s">
        <v>90</v>
      </c>
      <c r="C73" s="102"/>
      <c r="D73" s="102"/>
      <c r="E73" s="102"/>
      <c r="F73" s="112">
        <f>F46+F53+F57+F64+F67</f>
        <v>-2543191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</row>
    <row r="74" spans="1:79">
      <c r="A74" s="40"/>
      <c r="B74" s="19"/>
      <c r="C74" s="20"/>
      <c r="D74" s="20"/>
      <c r="E74" s="20"/>
      <c r="F74" s="98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</row>
    <row r="75" spans="1:79">
      <c r="A75" s="40"/>
      <c r="B75" s="19"/>
      <c r="C75" s="20"/>
      <c r="D75" s="20"/>
      <c r="E75" s="20"/>
      <c r="F75" s="98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</row>
    <row r="76" spans="1:79">
      <c r="A76" s="40"/>
      <c r="B76" s="101" t="s">
        <v>91</v>
      </c>
      <c r="C76" s="108"/>
      <c r="D76" s="108"/>
      <c r="E76" s="108"/>
      <c r="F76" s="112">
        <f>F44+F73</f>
        <v>1655967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</row>
    <row r="77" spans="1:79">
      <c r="A77" s="40"/>
      <c r="B77" s="19"/>
      <c r="C77" s="20"/>
      <c r="D77" s="20"/>
      <c r="E77" s="20"/>
      <c r="F77" s="98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5"/>
      <c r="BZ77" s="115"/>
    </row>
    <row r="78" spans="1:79">
      <c r="A78" s="40"/>
      <c r="B78" s="19"/>
      <c r="C78" s="104" t="s">
        <v>92</v>
      </c>
      <c r="D78" s="21"/>
      <c r="E78" s="21"/>
      <c r="F78" s="56">
        <f>SUM(H78:W78)</f>
        <v>-373962</v>
      </c>
      <c r="H78" s="6">
        <f t="shared" ref="H78:V78" si="25">+Y78+AQ78+BI78</f>
        <v>-373962</v>
      </c>
      <c r="I78" s="6">
        <f t="shared" si="25"/>
        <v>0</v>
      </c>
      <c r="J78" s="6">
        <f t="shared" si="25"/>
        <v>0</v>
      </c>
      <c r="K78" s="6">
        <f t="shared" si="25"/>
        <v>0</v>
      </c>
      <c r="L78" s="6">
        <f t="shared" si="25"/>
        <v>0</v>
      </c>
      <c r="M78" s="6">
        <f t="shared" si="25"/>
        <v>0</v>
      </c>
      <c r="N78" s="6">
        <f t="shared" si="25"/>
        <v>0</v>
      </c>
      <c r="O78" s="6">
        <f t="shared" si="25"/>
        <v>0</v>
      </c>
      <c r="P78" s="6">
        <f t="shared" si="25"/>
        <v>0</v>
      </c>
      <c r="Q78" s="6">
        <f t="shared" si="25"/>
        <v>0</v>
      </c>
      <c r="R78" s="6">
        <f t="shared" si="25"/>
        <v>0</v>
      </c>
      <c r="S78" s="6">
        <f t="shared" si="25"/>
        <v>0</v>
      </c>
      <c r="T78" s="6">
        <f t="shared" si="25"/>
        <v>0</v>
      </c>
      <c r="U78" s="6">
        <f t="shared" si="25"/>
        <v>0</v>
      </c>
      <c r="V78" s="6">
        <f t="shared" si="25"/>
        <v>0</v>
      </c>
      <c r="W78" s="6"/>
      <c r="X78" s="45">
        <f>SUM(H78:W78)</f>
        <v>-373962</v>
      </c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45">
        <f>SUM(Y78:AO78)</f>
        <v>0</v>
      </c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45">
        <f>SUM(AQ78:BG78)</f>
        <v>0</v>
      </c>
      <c r="BI78" s="6">
        <v>-373962</v>
      </c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45">
        <f>SUM(BI78:BY78)</f>
        <v>-373962</v>
      </c>
      <c r="CA78" s="123"/>
    </row>
    <row r="79" spans="1:79">
      <c r="A79" s="40"/>
      <c r="B79" s="19"/>
      <c r="C79" s="99"/>
      <c r="D79" s="20"/>
      <c r="E79" s="20"/>
      <c r="F79" s="118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  <c r="BZ79" s="115"/>
    </row>
    <row r="80" spans="1:79">
      <c r="A80" s="40"/>
      <c r="B80" s="101" t="s">
        <v>93</v>
      </c>
      <c r="C80" s="108"/>
      <c r="D80" s="108"/>
      <c r="E80" s="108"/>
      <c r="F80" s="112">
        <f>F76+F78</f>
        <v>1282005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</row>
    <row r="81" spans="1:78">
      <c r="A81" s="40"/>
      <c r="B81" s="41"/>
      <c r="C81" s="41"/>
      <c r="D81" s="41"/>
      <c r="E81" s="41"/>
      <c r="F81" s="119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</row>
    <row r="82" spans="1:78">
      <c r="A82" s="40"/>
      <c r="B82" s="109" t="s">
        <v>94</v>
      </c>
      <c r="C82" s="110"/>
      <c r="D82" s="111"/>
      <c r="E82" s="111"/>
      <c r="F82" s="113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</row>
    <row r="83" spans="1:78" ht="15" customHeight="1">
      <c r="A83" s="40"/>
      <c r="B83" s="42"/>
      <c r="C83" s="105" t="s">
        <v>95</v>
      </c>
      <c r="D83" s="111"/>
      <c r="E83" s="111"/>
      <c r="F83" s="56">
        <f>F84+F85</f>
        <v>0</v>
      </c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</row>
    <row r="84" spans="1:78" ht="15" customHeight="1">
      <c r="A84" s="40"/>
      <c r="B84" s="42"/>
      <c r="C84" s="100"/>
      <c r="D84" s="41"/>
      <c r="E84" s="36" t="s">
        <v>109</v>
      </c>
      <c r="F84" s="56">
        <f>SUM(H84:W84)</f>
        <v>0</v>
      </c>
      <c r="H84" s="6">
        <f t="shared" ref="H84:V85" si="26">+Y84+AQ84+BI84</f>
        <v>0</v>
      </c>
      <c r="I84" s="6">
        <f t="shared" si="26"/>
        <v>0</v>
      </c>
      <c r="J84" s="6">
        <f t="shared" si="26"/>
        <v>0</v>
      </c>
      <c r="K84" s="6">
        <f t="shared" si="26"/>
        <v>0</v>
      </c>
      <c r="L84" s="6">
        <f t="shared" si="26"/>
        <v>0</v>
      </c>
      <c r="M84" s="6">
        <f t="shared" si="26"/>
        <v>0</v>
      </c>
      <c r="N84" s="6">
        <f t="shared" si="26"/>
        <v>0</v>
      </c>
      <c r="O84" s="6">
        <f t="shared" si="26"/>
        <v>0</v>
      </c>
      <c r="P84" s="6">
        <f t="shared" si="26"/>
        <v>0</v>
      </c>
      <c r="Q84" s="6">
        <f t="shared" si="26"/>
        <v>0</v>
      </c>
      <c r="R84" s="6">
        <f t="shared" si="26"/>
        <v>0</v>
      </c>
      <c r="S84" s="6">
        <f t="shared" si="26"/>
        <v>0</v>
      </c>
      <c r="T84" s="6">
        <f t="shared" si="26"/>
        <v>0</v>
      </c>
      <c r="U84" s="6">
        <f t="shared" si="26"/>
        <v>0</v>
      </c>
      <c r="V84" s="6">
        <f t="shared" si="26"/>
        <v>0</v>
      </c>
      <c r="W84" s="6"/>
      <c r="X84" s="45">
        <f>SUM(H84:W84)</f>
        <v>0</v>
      </c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45">
        <f>SUM(Y84:AO84)</f>
        <v>0</v>
      </c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45">
        <f>SUM(AQ84:BG84)</f>
        <v>0</v>
      </c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45">
        <f>SUM(BI84:BY84)</f>
        <v>0</v>
      </c>
    </row>
    <row r="85" spans="1:78" ht="15" customHeight="1">
      <c r="A85" s="40"/>
      <c r="B85" s="42"/>
      <c r="C85" s="100"/>
      <c r="D85" s="41"/>
      <c r="E85" s="36" t="s">
        <v>117</v>
      </c>
      <c r="F85" s="56">
        <f>SUM(H85:W85)</f>
        <v>0</v>
      </c>
      <c r="H85" s="6">
        <f t="shared" si="26"/>
        <v>0</v>
      </c>
      <c r="I85" s="6">
        <f t="shared" si="26"/>
        <v>0</v>
      </c>
      <c r="J85" s="6">
        <f t="shared" si="26"/>
        <v>0</v>
      </c>
      <c r="K85" s="6">
        <f t="shared" si="26"/>
        <v>0</v>
      </c>
      <c r="L85" s="6">
        <f t="shared" si="26"/>
        <v>0</v>
      </c>
      <c r="M85" s="6">
        <f t="shared" si="26"/>
        <v>0</v>
      </c>
      <c r="N85" s="6">
        <f t="shared" si="26"/>
        <v>0</v>
      </c>
      <c r="O85" s="6">
        <f t="shared" si="26"/>
        <v>0</v>
      </c>
      <c r="P85" s="6">
        <f t="shared" si="26"/>
        <v>0</v>
      </c>
      <c r="Q85" s="6">
        <f t="shared" si="26"/>
        <v>0</v>
      </c>
      <c r="R85" s="6">
        <f t="shared" si="26"/>
        <v>0</v>
      </c>
      <c r="S85" s="6">
        <f t="shared" si="26"/>
        <v>0</v>
      </c>
      <c r="T85" s="6">
        <f t="shared" si="26"/>
        <v>0</v>
      </c>
      <c r="U85" s="6">
        <f t="shared" si="26"/>
        <v>0</v>
      </c>
      <c r="V85" s="6">
        <f t="shared" si="26"/>
        <v>0</v>
      </c>
      <c r="W85" s="6"/>
      <c r="X85" s="45">
        <f>SUM(H85:W85)</f>
        <v>0</v>
      </c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45">
        <f>SUM(Y85:AO85)</f>
        <v>0</v>
      </c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45">
        <f>SUM(AQ85:BG85)</f>
        <v>0</v>
      </c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45">
        <f>SUM(BI85:BY85)</f>
        <v>0</v>
      </c>
    </row>
    <row r="86" spans="1:78">
      <c r="A86" s="40"/>
      <c r="B86" s="19"/>
      <c r="C86" s="20"/>
      <c r="D86" s="20"/>
      <c r="E86" s="20"/>
      <c r="F86" s="98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  <c r="BM86" s="115"/>
      <c r="BN86" s="115"/>
      <c r="BO86" s="115"/>
      <c r="BP86" s="115"/>
      <c r="BQ86" s="115"/>
      <c r="BR86" s="115"/>
      <c r="BS86" s="115"/>
      <c r="BT86" s="115"/>
      <c r="BU86" s="115"/>
      <c r="BV86" s="115"/>
      <c r="BW86" s="115"/>
      <c r="BX86" s="115"/>
      <c r="BY86" s="115"/>
      <c r="BZ86" s="115"/>
    </row>
    <row r="87" spans="1:78">
      <c r="A87" s="40"/>
      <c r="B87" s="101" t="s">
        <v>96</v>
      </c>
      <c r="C87" s="108"/>
      <c r="D87" s="108"/>
      <c r="E87" s="108"/>
      <c r="F87" s="114">
        <f>F80+F83</f>
        <v>1282005</v>
      </c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</row>
    <row r="88" spans="1:78">
      <c r="A88" s="40"/>
      <c r="B88" s="19"/>
      <c r="C88" s="20"/>
      <c r="D88" s="20"/>
      <c r="E88" s="20"/>
      <c r="F88" s="98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115"/>
      <c r="BM88" s="115"/>
      <c r="BN88" s="115"/>
      <c r="BO88" s="115"/>
      <c r="BP88" s="115"/>
      <c r="BQ88" s="115"/>
      <c r="BR88" s="115"/>
      <c r="BS88" s="115"/>
      <c r="BT88" s="115"/>
      <c r="BU88" s="115"/>
      <c r="BV88" s="115"/>
      <c r="BW88" s="115"/>
      <c r="BX88" s="115"/>
      <c r="BY88" s="115"/>
      <c r="BZ88" s="115"/>
    </row>
    <row r="89" spans="1:78">
      <c r="A89" s="44"/>
      <c r="B89" s="36" t="s">
        <v>8</v>
      </c>
      <c r="C89" s="22"/>
      <c r="D89" s="22"/>
      <c r="E89" s="22"/>
      <c r="F89" s="61">
        <f>-(F11+F13+F15+F23+F27+F34+F38+F40+F53+F59+F62+F65+F68+F70+F78+F85)</f>
        <v>26883610</v>
      </c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</row>
    <row r="90" spans="1:78">
      <c r="A90" s="43"/>
      <c r="B90" s="25"/>
      <c r="C90" s="25"/>
      <c r="D90" s="25"/>
      <c r="E90" s="25"/>
      <c r="F90" s="98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5"/>
      <c r="BR90" s="115"/>
      <c r="BS90" s="115"/>
      <c r="BT90" s="115"/>
      <c r="BU90" s="115"/>
      <c r="BV90" s="115"/>
      <c r="BW90" s="115"/>
      <c r="BX90" s="115"/>
      <c r="BY90" s="115"/>
      <c r="BZ90" s="115"/>
    </row>
    <row r="91" spans="1:78">
      <c r="A91" s="44"/>
      <c r="B91" s="36" t="s">
        <v>9</v>
      </c>
      <c r="C91" s="22"/>
      <c r="D91" s="22"/>
      <c r="E91" s="22"/>
      <c r="F91" s="61">
        <f>+F7+F12+F14+F20+F35+F36+F41+F46+F60+F63+F66+F71+F84+F42</f>
        <v>28165615</v>
      </c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</row>
    <row r="92" spans="1:78" ht="6" customHeight="1">
      <c r="B92" s="107"/>
      <c r="C92" s="37"/>
      <c r="D92" s="37"/>
      <c r="E92" s="37"/>
      <c r="F92" s="38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</row>
    <row r="93" spans="1:78">
      <c r="F93" s="27"/>
      <c r="H93" s="8">
        <f t="shared" ref="H93:X93" si="27">SUM(H6:H92)</f>
        <v>-7814943</v>
      </c>
      <c r="I93" s="8">
        <f t="shared" si="27"/>
        <v>2536362</v>
      </c>
      <c r="J93" s="8">
        <f t="shared" si="27"/>
        <v>6213506</v>
      </c>
      <c r="K93" s="8">
        <f t="shared" si="27"/>
        <v>0</v>
      </c>
      <c r="L93" s="8">
        <f t="shared" si="27"/>
        <v>85344</v>
      </c>
      <c r="M93" s="8">
        <f t="shared" si="27"/>
        <v>0</v>
      </c>
      <c r="N93" s="8">
        <f t="shared" si="27"/>
        <v>0</v>
      </c>
      <c r="O93" s="8">
        <f t="shared" si="27"/>
        <v>0</v>
      </c>
      <c r="P93" s="8">
        <f t="shared" si="27"/>
        <v>0</v>
      </c>
      <c r="Q93" s="8">
        <f t="shared" si="27"/>
        <v>0</v>
      </c>
      <c r="R93" s="8">
        <f t="shared" si="27"/>
        <v>0</v>
      </c>
      <c r="S93" s="8">
        <f t="shared" si="27"/>
        <v>186172</v>
      </c>
      <c r="T93" s="8">
        <f t="shared" si="27"/>
        <v>17655</v>
      </c>
      <c r="U93" s="8">
        <f t="shared" si="27"/>
        <v>26698</v>
      </c>
      <c r="V93" s="8">
        <f t="shared" si="27"/>
        <v>31211</v>
      </c>
      <c r="W93" s="8">
        <f t="shared" si="27"/>
        <v>0</v>
      </c>
      <c r="X93" s="8">
        <f t="shared" si="27"/>
        <v>1282005</v>
      </c>
      <c r="Y93" s="8">
        <f t="shared" ref="Y93:AP93" si="28">SUM(Y6:Y92)</f>
        <v>-1240380</v>
      </c>
      <c r="Z93" s="8">
        <f t="shared" si="28"/>
        <v>1660827</v>
      </c>
      <c r="AA93" s="8">
        <f t="shared" si="28"/>
        <v>0</v>
      </c>
      <c r="AB93" s="8">
        <f t="shared" si="28"/>
        <v>0</v>
      </c>
      <c r="AC93" s="8">
        <f t="shared" si="28"/>
        <v>0</v>
      </c>
      <c r="AD93" s="8">
        <f t="shared" si="28"/>
        <v>0</v>
      </c>
      <c r="AE93" s="8">
        <f t="shared" si="28"/>
        <v>0</v>
      </c>
      <c r="AF93" s="8">
        <f t="shared" si="28"/>
        <v>0</v>
      </c>
      <c r="AG93" s="8">
        <f t="shared" si="28"/>
        <v>0</v>
      </c>
      <c r="AH93" s="8">
        <f t="shared" si="28"/>
        <v>0</v>
      </c>
      <c r="AI93" s="8">
        <f t="shared" si="28"/>
        <v>0</v>
      </c>
      <c r="AJ93" s="8">
        <f t="shared" si="28"/>
        <v>-7150</v>
      </c>
      <c r="AK93" s="8">
        <f t="shared" si="28"/>
        <v>0</v>
      </c>
      <c r="AL93" s="8">
        <f t="shared" si="28"/>
        <v>0</v>
      </c>
      <c r="AM93" s="8">
        <f t="shared" si="28"/>
        <v>0</v>
      </c>
      <c r="AN93" s="8"/>
      <c r="AO93" s="8">
        <f t="shared" si="28"/>
        <v>-253462</v>
      </c>
      <c r="AP93" s="8">
        <f t="shared" si="28"/>
        <v>159835</v>
      </c>
      <c r="AQ93" s="8">
        <f t="shared" ref="AQ93:BH93" si="29">SUM(AQ6:AQ92)</f>
        <v>128883</v>
      </c>
      <c r="AR93" s="8">
        <f t="shared" si="29"/>
        <v>-57830</v>
      </c>
      <c r="AS93" s="8">
        <f t="shared" si="29"/>
        <v>-5640</v>
      </c>
      <c r="AT93" s="8">
        <f t="shared" si="29"/>
        <v>0</v>
      </c>
      <c r="AU93" s="8">
        <f t="shared" si="29"/>
        <v>0</v>
      </c>
      <c r="AV93" s="8">
        <f t="shared" si="29"/>
        <v>0</v>
      </c>
      <c r="AW93" s="8">
        <f t="shared" si="29"/>
        <v>0</v>
      </c>
      <c r="AX93" s="8">
        <f t="shared" si="29"/>
        <v>0</v>
      </c>
      <c r="AY93" s="8">
        <f t="shared" si="29"/>
        <v>0</v>
      </c>
      <c r="AZ93" s="8">
        <f t="shared" si="29"/>
        <v>0</v>
      </c>
      <c r="BA93" s="8">
        <f t="shared" si="29"/>
        <v>0</v>
      </c>
      <c r="BB93" s="8">
        <f t="shared" si="29"/>
        <v>0</v>
      </c>
      <c r="BC93" s="8">
        <f t="shared" si="29"/>
        <v>0</v>
      </c>
      <c r="BD93" s="8">
        <f t="shared" si="29"/>
        <v>0</v>
      </c>
      <c r="BE93" s="8">
        <f t="shared" si="29"/>
        <v>0</v>
      </c>
      <c r="BF93" s="8"/>
      <c r="BG93" s="8">
        <f t="shared" si="29"/>
        <v>-65413</v>
      </c>
      <c r="BH93" s="8">
        <f t="shared" si="29"/>
        <v>0</v>
      </c>
      <c r="BI93" s="8">
        <f t="shared" ref="BI93:BY93" si="30">SUM(BI6:BI92)</f>
        <v>-6706414</v>
      </c>
      <c r="BJ93" s="8">
        <f t="shared" si="30"/>
        <v>933365</v>
      </c>
      <c r="BK93" s="8">
        <f t="shared" si="30"/>
        <v>6219146</v>
      </c>
      <c r="BL93" s="8">
        <f t="shared" si="30"/>
        <v>0</v>
      </c>
      <c r="BM93" s="8">
        <f t="shared" si="30"/>
        <v>85344</v>
      </c>
      <c r="BN93" s="8">
        <f t="shared" si="30"/>
        <v>0</v>
      </c>
      <c r="BO93" s="8">
        <f t="shared" si="30"/>
        <v>0</v>
      </c>
      <c r="BP93" s="8">
        <f t="shared" si="30"/>
        <v>0</v>
      </c>
      <c r="BQ93" s="8">
        <f t="shared" si="30"/>
        <v>0</v>
      </c>
      <c r="BR93" s="8">
        <f t="shared" si="30"/>
        <v>0</v>
      </c>
      <c r="BS93" s="8">
        <f t="shared" si="30"/>
        <v>0</v>
      </c>
      <c r="BT93" s="8">
        <f t="shared" si="30"/>
        <v>193322</v>
      </c>
      <c r="BU93" s="8">
        <f t="shared" si="30"/>
        <v>17655</v>
      </c>
      <c r="BV93" s="8">
        <f t="shared" si="30"/>
        <v>26698</v>
      </c>
      <c r="BW93" s="8">
        <f t="shared" si="30"/>
        <v>30929</v>
      </c>
      <c r="BX93" s="8">
        <f t="shared" si="30"/>
        <v>253462</v>
      </c>
      <c r="BY93" s="8">
        <f t="shared" si="30"/>
        <v>65413</v>
      </c>
      <c r="BZ93" s="8">
        <f>SUM(BZ6:BZ91)</f>
        <v>1121888</v>
      </c>
    </row>
    <row r="94" spans="1:78">
      <c r="E94" s="28"/>
      <c r="F94" s="26"/>
    </row>
    <row r="95" spans="1:78">
      <c r="E95" s="28"/>
      <c r="F95" s="26"/>
    </row>
    <row r="96" spans="1:78">
      <c r="E96" s="28"/>
      <c r="F96" s="26"/>
      <c r="H96" s="46" t="s">
        <v>97</v>
      </c>
      <c r="Y96" s="46"/>
      <c r="AQ96" s="46"/>
      <c r="BI96" s="46"/>
    </row>
    <row r="97" spans="5:61">
      <c r="E97" s="28"/>
      <c r="F97" s="26"/>
      <c r="H97" s="46" t="s">
        <v>115</v>
      </c>
      <c r="Y97" s="46"/>
      <c r="AQ97" s="46"/>
      <c r="BI97" s="46"/>
    </row>
    <row r="98" spans="5:61">
      <c r="E98" s="28"/>
      <c r="F98" s="26"/>
    </row>
    <row r="99" spans="5:61">
      <c r="E99" s="28" t="s">
        <v>98</v>
      </c>
      <c r="F99" s="26">
        <f>F91-F89-F87</f>
        <v>0</v>
      </c>
    </row>
    <row r="100" spans="5:61">
      <c r="E100" s="28" t="s">
        <v>99</v>
      </c>
      <c r="F100" s="26">
        <f>+F11+F13+F15+F23+F27+F34+F38+F40+F53+F59+F62+F65+F68+F70+F78+F85+F89</f>
        <v>0</v>
      </c>
    </row>
    <row r="101" spans="5:61">
      <c r="E101" s="28" t="s">
        <v>100</v>
      </c>
      <c r="F101" s="26">
        <f>+F7+F12+F14+F20+F35+F36+F41+F46+F60+F63+F66+F71+F84-F91+F42</f>
        <v>0</v>
      </c>
    </row>
    <row r="102" spans="5:61">
      <c r="E102" s="28"/>
      <c r="F102" s="26"/>
    </row>
    <row r="103" spans="5:61">
      <c r="E103" s="28"/>
      <c r="F103" s="26"/>
    </row>
    <row r="104" spans="5:61">
      <c r="F104" s="26"/>
    </row>
    <row r="105" spans="5:61">
      <c r="F105" s="26"/>
    </row>
    <row r="106" spans="5:61">
      <c r="F106" s="26"/>
    </row>
    <row r="107" spans="5:61">
      <c r="F107" s="26"/>
    </row>
    <row r="108" spans="5:61">
      <c r="F108" s="26"/>
    </row>
    <row r="109" spans="5:61">
      <c r="F109" s="26"/>
    </row>
    <row r="110" spans="5:61">
      <c r="F110" s="26"/>
    </row>
    <row r="111" spans="5:61">
      <c r="F111" s="26"/>
    </row>
    <row r="112" spans="5:61">
      <c r="F112" s="26"/>
    </row>
    <row r="113" spans="6:6">
      <c r="F113" s="26"/>
    </row>
    <row r="114" spans="6:6">
      <c r="F114" s="26"/>
    </row>
    <row r="115" spans="6:6">
      <c r="F115" s="26"/>
    </row>
    <row r="116" spans="6:6">
      <c r="F116" s="26"/>
    </row>
    <row r="117" spans="6:6">
      <c r="F117" s="26"/>
    </row>
    <row r="118" spans="6:6">
      <c r="F118" s="26"/>
    </row>
    <row r="119" spans="6:6">
      <c r="F119" s="26"/>
    </row>
    <row r="120" spans="6:6">
      <c r="F120" s="26"/>
    </row>
    <row r="121" spans="6:6">
      <c r="F121" s="26"/>
    </row>
    <row r="122" spans="6:6">
      <c r="F122" s="26"/>
    </row>
    <row r="123" spans="6:6">
      <c r="F123" s="26"/>
    </row>
    <row r="124" spans="6:6">
      <c r="F124" s="26"/>
    </row>
    <row r="125" spans="6:6">
      <c r="F125" s="26"/>
    </row>
    <row r="126" spans="6:6">
      <c r="F126" s="26"/>
    </row>
    <row r="127" spans="6:6">
      <c r="F127" s="26"/>
    </row>
    <row r="128" spans="6:6">
      <c r="F128" s="26"/>
    </row>
    <row r="129" spans="6:6">
      <c r="F129" s="26"/>
    </row>
    <row r="130" spans="6:6">
      <c r="F130" s="26"/>
    </row>
    <row r="131" spans="6:6">
      <c r="F131" s="26"/>
    </row>
    <row r="132" spans="6:6">
      <c r="F132" s="26"/>
    </row>
    <row r="133" spans="6:6">
      <c r="F133" s="26"/>
    </row>
    <row r="134" spans="6:6">
      <c r="F134" s="26"/>
    </row>
    <row r="135" spans="6:6">
      <c r="F135" s="26"/>
    </row>
    <row r="136" spans="6:6">
      <c r="F136" s="26"/>
    </row>
    <row r="137" spans="6:6">
      <c r="F137" s="26"/>
    </row>
    <row r="138" spans="6:6">
      <c r="F138" s="26"/>
    </row>
    <row r="139" spans="6:6">
      <c r="F139" s="26"/>
    </row>
    <row r="140" spans="6:6">
      <c r="F140" s="26"/>
    </row>
    <row r="141" spans="6:6">
      <c r="F141" s="26"/>
    </row>
    <row r="142" spans="6:6">
      <c r="F142" s="26"/>
    </row>
    <row r="143" spans="6:6">
      <c r="F143" s="26"/>
    </row>
    <row r="144" spans="6:6">
      <c r="F144" s="26"/>
    </row>
    <row r="145" spans="6:6">
      <c r="F145" s="26"/>
    </row>
    <row r="146" spans="6:6">
      <c r="F146" s="26"/>
    </row>
    <row r="147" spans="6:6">
      <c r="F147" s="26"/>
    </row>
    <row r="148" spans="6:6">
      <c r="F148" s="26"/>
    </row>
    <row r="149" spans="6:6">
      <c r="F149" s="26"/>
    </row>
    <row r="150" spans="6:6">
      <c r="F150" s="26"/>
    </row>
    <row r="151" spans="6:6">
      <c r="F151" s="26"/>
    </row>
    <row r="152" spans="6:6">
      <c r="F152" s="26"/>
    </row>
    <row r="153" spans="6:6">
      <c r="F153" s="26"/>
    </row>
    <row r="154" spans="6:6">
      <c r="F154" s="26"/>
    </row>
    <row r="155" spans="6:6">
      <c r="F155" s="26"/>
    </row>
    <row r="156" spans="6:6">
      <c r="F156" s="26"/>
    </row>
    <row r="157" spans="6:6">
      <c r="F157" s="26"/>
    </row>
    <row r="158" spans="6:6">
      <c r="F158" s="26"/>
    </row>
    <row r="159" spans="6:6">
      <c r="F159" s="26"/>
    </row>
    <row r="160" spans="6:6">
      <c r="F160" s="26"/>
    </row>
    <row r="161" spans="6:6">
      <c r="F161" s="26"/>
    </row>
    <row r="162" spans="6:6">
      <c r="F162" s="26"/>
    </row>
    <row r="163" spans="6:6">
      <c r="F163" s="26"/>
    </row>
    <row r="164" spans="6:6">
      <c r="F164" s="26"/>
    </row>
    <row r="165" spans="6:6">
      <c r="F165" s="26"/>
    </row>
    <row r="166" spans="6:6">
      <c r="F166" s="26"/>
    </row>
    <row r="167" spans="6:6">
      <c r="F167" s="26"/>
    </row>
    <row r="168" spans="6:6">
      <c r="F168" s="26"/>
    </row>
    <row r="169" spans="6:6">
      <c r="F169" s="26"/>
    </row>
    <row r="170" spans="6:6">
      <c r="F170" s="26"/>
    </row>
    <row r="171" spans="6:6">
      <c r="F171" s="26"/>
    </row>
    <row r="172" spans="6:6">
      <c r="F172" s="26"/>
    </row>
    <row r="173" spans="6:6">
      <c r="F173" s="26"/>
    </row>
    <row r="174" spans="6:6">
      <c r="F174" s="26"/>
    </row>
    <row r="175" spans="6:6">
      <c r="F175" s="26"/>
    </row>
    <row r="176" spans="6:6">
      <c r="F176" s="26"/>
    </row>
    <row r="177" spans="6:6">
      <c r="F177" s="26"/>
    </row>
    <row r="178" spans="6:6">
      <c r="F178" s="26"/>
    </row>
    <row r="179" spans="6:6">
      <c r="F179" s="26"/>
    </row>
    <row r="180" spans="6:6">
      <c r="F180" s="26"/>
    </row>
    <row r="181" spans="6:6">
      <c r="F181" s="26"/>
    </row>
    <row r="182" spans="6:6">
      <c r="F182" s="26"/>
    </row>
    <row r="183" spans="6:6">
      <c r="F183" s="26"/>
    </row>
    <row r="184" spans="6:6">
      <c r="F184" s="26"/>
    </row>
    <row r="185" spans="6:6">
      <c r="F185" s="26"/>
    </row>
    <row r="186" spans="6:6">
      <c r="F186" s="26"/>
    </row>
    <row r="187" spans="6:6">
      <c r="F187" s="26"/>
    </row>
    <row r="188" spans="6:6">
      <c r="F188" s="26"/>
    </row>
    <row r="189" spans="6:6">
      <c r="F189" s="26"/>
    </row>
    <row r="190" spans="6:6">
      <c r="F190" s="26"/>
    </row>
    <row r="191" spans="6:6">
      <c r="F191" s="26"/>
    </row>
    <row r="192" spans="6:6">
      <c r="F192" s="26"/>
    </row>
    <row r="193" spans="6:6">
      <c r="F193" s="26"/>
    </row>
    <row r="194" spans="6:6">
      <c r="F194" s="26"/>
    </row>
    <row r="195" spans="6:6">
      <c r="F195" s="26"/>
    </row>
    <row r="196" spans="6:6">
      <c r="F196" s="26"/>
    </row>
    <row r="197" spans="6:6">
      <c r="F197" s="26"/>
    </row>
    <row r="198" spans="6:6">
      <c r="F198" s="26"/>
    </row>
    <row r="199" spans="6:6">
      <c r="F199" s="26"/>
    </row>
    <row r="200" spans="6:6">
      <c r="F200" s="26"/>
    </row>
    <row r="201" spans="6:6">
      <c r="F201" s="26"/>
    </row>
    <row r="202" spans="6:6">
      <c r="F202" s="26"/>
    </row>
    <row r="203" spans="6:6">
      <c r="F203" s="26"/>
    </row>
    <row r="204" spans="6:6">
      <c r="F204" s="26"/>
    </row>
    <row r="205" spans="6:6">
      <c r="F205" s="26"/>
    </row>
    <row r="206" spans="6:6">
      <c r="F206" s="26"/>
    </row>
    <row r="207" spans="6:6">
      <c r="F207" s="26"/>
    </row>
    <row r="208" spans="6:6">
      <c r="F208" s="26"/>
    </row>
    <row r="209" spans="6:6">
      <c r="F209" s="26"/>
    </row>
    <row r="210" spans="6:6">
      <c r="F210" s="26"/>
    </row>
    <row r="211" spans="6:6">
      <c r="F211" s="26"/>
    </row>
    <row r="212" spans="6:6">
      <c r="F212" s="26"/>
    </row>
    <row r="213" spans="6:6">
      <c r="F213" s="26"/>
    </row>
    <row r="214" spans="6:6">
      <c r="F214" s="26"/>
    </row>
    <row r="215" spans="6:6">
      <c r="F215" s="26"/>
    </row>
    <row r="216" spans="6:6">
      <c r="F216" s="26"/>
    </row>
    <row r="217" spans="6:6">
      <c r="F217" s="26"/>
    </row>
    <row r="218" spans="6:6">
      <c r="F218" s="26"/>
    </row>
    <row r="219" spans="6:6">
      <c r="F219" s="26"/>
    </row>
    <row r="220" spans="6:6">
      <c r="F220" s="26"/>
    </row>
    <row r="221" spans="6:6">
      <c r="F221" s="26"/>
    </row>
    <row r="222" spans="6:6">
      <c r="F222" s="26"/>
    </row>
    <row r="223" spans="6:6">
      <c r="F223" s="26"/>
    </row>
    <row r="224" spans="6:6">
      <c r="F224" s="26"/>
    </row>
    <row r="225" spans="6:6">
      <c r="F225" s="26"/>
    </row>
    <row r="226" spans="6:6">
      <c r="F226" s="26"/>
    </row>
    <row r="227" spans="6:6">
      <c r="F227" s="26"/>
    </row>
    <row r="228" spans="6:6">
      <c r="F228" s="26"/>
    </row>
    <row r="229" spans="6:6">
      <c r="F229" s="26"/>
    </row>
    <row r="230" spans="6:6">
      <c r="F230" s="26"/>
    </row>
    <row r="231" spans="6:6">
      <c r="F231" s="26"/>
    </row>
    <row r="232" spans="6:6">
      <c r="F232" s="26"/>
    </row>
    <row r="233" spans="6:6">
      <c r="F233" s="26"/>
    </row>
    <row r="234" spans="6:6">
      <c r="F234" s="26"/>
    </row>
    <row r="235" spans="6:6">
      <c r="F235" s="26"/>
    </row>
    <row r="236" spans="6:6">
      <c r="F236" s="26"/>
    </row>
    <row r="237" spans="6:6">
      <c r="F237" s="26"/>
    </row>
    <row r="238" spans="6:6">
      <c r="F238" s="26"/>
    </row>
    <row r="239" spans="6:6">
      <c r="F239" s="26"/>
    </row>
    <row r="240" spans="6:6">
      <c r="F240" s="26"/>
    </row>
    <row r="241" spans="6:6">
      <c r="F241" s="26"/>
    </row>
    <row r="242" spans="6:6">
      <c r="F242" s="26"/>
    </row>
    <row r="243" spans="6:6">
      <c r="F243" s="26"/>
    </row>
    <row r="244" spans="6:6">
      <c r="F244" s="26"/>
    </row>
    <row r="245" spans="6:6">
      <c r="F245" s="26"/>
    </row>
    <row r="246" spans="6:6">
      <c r="F246" s="26"/>
    </row>
    <row r="247" spans="6:6">
      <c r="F247" s="26"/>
    </row>
    <row r="248" spans="6:6">
      <c r="F248" s="26"/>
    </row>
    <row r="249" spans="6:6">
      <c r="F249" s="26"/>
    </row>
    <row r="250" spans="6:6">
      <c r="F250" s="26"/>
    </row>
    <row r="251" spans="6:6">
      <c r="F251" s="26"/>
    </row>
    <row r="252" spans="6:6">
      <c r="F252" s="26"/>
    </row>
    <row r="253" spans="6:6">
      <c r="F253" s="26"/>
    </row>
    <row r="254" spans="6:6">
      <c r="F254" s="26"/>
    </row>
    <row r="255" spans="6:6">
      <c r="F255" s="26"/>
    </row>
    <row r="256" spans="6:6">
      <c r="F256" s="26"/>
    </row>
    <row r="257" spans="6:6">
      <c r="F257" s="26"/>
    </row>
    <row r="258" spans="6:6">
      <c r="F258" s="26"/>
    </row>
    <row r="259" spans="6:6">
      <c r="F259" s="26"/>
    </row>
    <row r="260" spans="6:6">
      <c r="F260" s="26"/>
    </row>
    <row r="261" spans="6:6">
      <c r="F261" s="26"/>
    </row>
    <row r="262" spans="6:6">
      <c r="F262" s="26"/>
    </row>
    <row r="263" spans="6:6">
      <c r="F263" s="26"/>
    </row>
    <row r="264" spans="6:6">
      <c r="F264" s="26"/>
    </row>
    <row r="265" spans="6:6">
      <c r="F265" s="26"/>
    </row>
    <row r="266" spans="6:6">
      <c r="F266" s="26"/>
    </row>
    <row r="267" spans="6:6">
      <c r="F267" s="26"/>
    </row>
    <row r="268" spans="6:6">
      <c r="F268" s="26"/>
    </row>
    <row r="269" spans="6:6">
      <c r="F269" s="26"/>
    </row>
    <row r="270" spans="6:6">
      <c r="F270" s="26"/>
    </row>
    <row r="271" spans="6:6">
      <c r="F271" s="26"/>
    </row>
    <row r="272" spans="6:6">
      <c r="F272" s="26"/>
    </row>
    <row r="273" spans="6:6">
      <c r="F273" s="26"/>
    </row>
    <row r="274" spans="6:6">
      <c r="F274" s="26"/>
    </row>
    <row r="275" spans="6:6">
      <c r="F275" s="26"/>
    </row>
    <row r="276" spans="6:6">
      <c r="F276" s="26"/>
    </row>
    <row r="277" spans="6:6">
      <c r="F277" s="26"/>
    </row>
    <row r="278" spans="6:6">
      <c r="F278" s="26"/>
    </row>
    <row r="279" spans="6:6">
      <c r="F279" s="26"/>
    </row>
    <row r="280" spans="6:6">
      <c r="F280" s="26"/>
    </row>
    <row r="281" spans="6:6">
      <c r="F281" s="26"/>
    </row>
  </sheetData>
  <mergeCells count="5">
    <mergeCell ref="B4:E4"/>
    <mergeCell ref="H3:X3"/>
    <mergeCell ref="Y3:AP3"/>
    <mergeCell ref="AQ3:BH3"/>
    <mergeCell ref="BI3:BZ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38" orientation="landscape" r:id="rId1"/>
  <headerFooter alignWithMargins="0">
    <oddFooter>&amp;F</oddFooter>
  </headerFooter>
  <rowBreaks count="1" manualBreakCount="1">
    <brk id="82" min="1" max="7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LSV</cp:lastModifiedBy>
  <cp:lastPrinted>2018-10-08T14:21:07Z</cp:lastPrinted>
  <dcterms:created xsi:type="dcterms:W3CDTF">2004-04-21T16:30:40Z</dcterms:created>
  <dcterms:modified xsi:type="dcterms:W3CDTF">2020-02-10T15:40:54Z</dcterms:modified>
</cp:coreProperties>
</file>