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983" activeTab="0"/>
  </bookViews>
  <sheets>
    <sheet name="PiG" sheetId="1" r:id="rId1"/>
  </sheets>
  <definedNames>
    <definedName name="_xlnm.Print_Area" localSheetId="0">'PiG'!$B$1:$Y$90</definedName>
    <definedName name="_xlnm.Print_Area" localSheetId="0">'PiG'!$B$1:$Y$90</definedName>
  </definedNames>
  <calcPr fullCalcOnLoad="1"/>
</workbook>
</file>

<file path=xl/sharedStrings.xml><?xml version="1.0" encoding="utf-8"?>
<sst xmlns="http://schemas.openxmlformats.org/spreadsheetml/2006/main" count="131" uniqueCount="129">
  <si>
    <t>COMPTE DE PÈRDUES I GUANYS</t>
  </si>
  <si>
    <t>Comptes</t>
  </si>
  <si>
    <t>CONCEPTES</t>
  </si>
  <si>
    <t>IMPORTS</t>
  </si>
  <si>
    <t>TERCERS</t>
  </si>
  <si>
    <t>AJUNTAMENT</t>
  </si>
  <si>
    <t>HOSPITAL</t>
  </si>
  <si>
    <t>GECOHSA</t>
  </si>
  <si>
    <t>CENTRE MQ</t>
  </si>
  <si>
    <t>GINSA AIE</t>
  </si>
  <si>
    <t>SAGESSA</t>
  </si>
  <si>
    <t>LABORATORI</t>
  </si>
  <si>
    <t>FASS</t>
  </si>
  <si>
    <t>FUNRED</t>
  </si>
  <si>
    <t>FUND. AT.SOCIAL</t>
  </si>
  <si>
    <t>FUND. EDUCATIVA</t>
  </si>
  <si>
    <t>REUS MOBIL.</t>
  </si>
  <si>
    <t>RTP</t>
  </si>
  <si>
    <t>REDESSA</t>
  </si>
  <si>
    <t>RELLSA</t>
  </si>
  <si>
    <t>REUS SER.MU</t>
  </si>
  <si>
    <t>TOTAL EMP.</t>
  </si>
  <si>
    <t>A) OPERACIONS CONTINUADES</t>
  </si>
  <si>
    <t>A1. Import net de la xifra de negoci</t>
  </si>
  <si>
    <t>700,701,702,703,704,(706),(708),(709)</t>
  </si>
  <si>
    <t>a) Vendes</t>
  </si>
  <si>
    <t>b) Prestacions de serveis</t>
  </si>
  <si>
    <t>(6930),71,7930</t>
  </si>
  <si>
    <t>A2. Variació d'existències de productes acabats i en curs de fabricació</t>
  </si>
  <si>
    <t>(6930),7930</t>
  </si>
  <si>
    <t>71</t>
  </si>
  <si>
    <t>(71)</t>
  </si>
  <si>
    <t>A3. Treballs realitzats per a l'empresa per al seu actiu</t>
  </si>
  <si>
    <t>A4. Aprovisionaments</t>
  </si>
  <si>
    <t>(600),6060,6080,6090,610</t>
  </si>
  <si>
    <t>a) Consum de mercaderies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</si>
  <si>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</si>
  <si>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</si>
  <si>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</si>
  <si>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</si>
  <si>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</si>
  <si>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</si>
  <si>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</si>
  <si>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</si>
  <si>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</si>
  <si>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</si>
  <si>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</si>
  <si>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</si>
  <si>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</si>
  <si>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</si>
  <si>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</si>
  <si>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</si>
  <si>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</si>
  <si>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</si>
  <si>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</si>
  <si>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a) Serveis exteriors</t>
  </si>
  <si>
    <t>(631),(634),636,639</t>
  </si>
  <si>
    <t>b) Tributs</t>
  </si>
  <si>
    <t>b.1) Tributs Ajuntament</t>
  </si>
  <si>
    <t>b.2) Tributs NO Ajuntament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</si>
  <si>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</si>
  <si>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</si>
  <si>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</si>
  <si>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</si>
  <si>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</si>
  <si>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</si>
  <si>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</si>
  <si>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</si>
  <si>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</si>
  <si>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</si>
  <si>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</si>
  <si>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</si>
  <si>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</si>
  <si>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</si>
  <si>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(670),(671),(672)</t>
  </si>
  <si>
    <t>770,771,772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</si>
  <si>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</si>
  <si>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</si>
  <si>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</si>
  <si>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</si>
  <si>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</si>
  <si>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</si>
  <si>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</si>
  <si>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</si>
  <si>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</si>
  <si>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</si>
  <si>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</si>
  <si>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</si>
  <si>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</si>
  <si>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</si>
  <si>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</si>
  <si>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</si>
  <si>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</si>
  <si>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</si>
  <si>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</si>
  <si>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</si>
  <si>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(6630),(6631),(6633)</t>
  </si>
  <si>
    <t>7630,7631,7633</t>
  </si>
  <si>
    <t>(6632),7632</t>
  </si>
  <si>
    <t>b) Imputació al resultat del exercici per actius financers disponibles per a la venda</t>
  </si>
  <si>
    <t>(6632),</t>
  </si>
  <si>
    <t>7632</t>
  </si>
  <si>
    <t>(668),768</t>
  </si>
  <si>
    <t>A15. Diferències de canvi</t>
  </si>
  <si>
    <t>(668)</t>
  </si>
  <si>
    <t>768</t>
  </si>
  <si>
    <t>A16. Deterioracions i resultat per venda d'instruments financers</t>
  </si>
  <si>
    <t>(696),(697),(698),(699),796,797,798,799</t>
  </si>
  <si>
    <t>(666),(667),(673),(675),766,773,775</t>
  </si>
  <si>
    <t>(666),(667),(673),(675)</t>
  </si>
  <si>
    <t>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</si>
  <si>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</si>
  <si>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</si>
  <si>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</si>
  <si>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</si>
  <si>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</si>
  <si>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</si>
  <si>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Resultat positiu</t>
  </si>
  <si>
    <t>Resultat negatiu</t>
  </si>
  <si>
    <t>A.V) RESULTAT DE L'EXERCICI (BENEFICIS O PÈRDUES)</t>
  </si>
  <si>
    <t>A) Total DESPESES del Compte de Pèrdues i Guanys</t>
  </si>
  <si>
    <t>B) Total INGRESSOS del Compte de Pèrdues i Guanys</t>
  </si>
  <si>
    <t xml:space="preserve">Els imports del grup 6 s'han de posar en negatiu </t>
  </si>
  <si>
    <t>Abans d'imprimir agrupeu les files de text vermell per a una millor presentació</t>
  </si>
  <si>
    <t>Control 1</t>
  </si>
  <si>
    <t>Control 2</t>
  </si>
  <si>
    <t>Control 3</t>
  </si>
  <si>
    <t>REUS ESPORT I LLEURE SA</t>
  </si>
  <si>
    <t>PRESSUPOST PER A L'EXERCICI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</si>
</sst>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10"/>
      <name val="Tahoma"/>
      <family val="2"/>
    </font>
    <font>
      <b/>
      <sz val="10"/>
      <color indexed="16"/>
      <name val="Tahoma"/>
      <family val="2"/>
    </font>
    <font>
      <b/>
      <sz val="10"/>
      <color indexed="5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color indexed="16"/>
      <name val="Tahoma"/>
      <family val="2"/>
    </font>
    <font>
      <sz val="10"/>
      <color indexed="18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Formata Regular"/>
      <family val="2"/>
    </font>
    <font>
      <b/>
      <sz val="13"/>
      <color indexed="62"/>
      <name val="Formata Regular"/>
      <family val="2"/>
    </font>
    <font>
      <b/>
      <sz val="11"/>
      <color indexed="62"/>
      <name val="Formata Regular"/>
      <family val="2"/>
    </font>
    <font>
      <sz val="10"/>
      <color indexed="17"/>
      <name val="Formata Regular"/>
      <family val="2"/>
    </font>
    <font>
      <sz val="10"/>
      <color indexed="20"/>
      <name val="Formata Regular"/>
      <family val="2"/>
    </font>
    <font>
      <sz val="10"/>
      <color indexed="60"/>
      <name val="Formata Regular"/>
      <family val="2"/>
    </font>
    <font>
      <sz val="10"/>
      <color indexed="62"/>
      <name val="Formata Regular"/>
      <family val="2"/>
    </font>
    <font>
      <b/>
      <sz val="10"/>
      <color indexed="63"/>
      <name val="Formata Regular"/>
      <family val="2"/>
    </font>
    <font>
      <b/>
      <sz val="10"/>
      <color indexed="52"/>
      <name val="Formata Regular"/>
      <family val="2"/>
    </font>
    <font>
      <sz val="10"/>
      <color indexed="52"/>
      <name val="Formata Regular"/>
      <family val="2"/>
    </font>
    <font>
      <b/>
      <sz val="10"/>
      <color indexed="9"/>
      <name val="Formata Regular"/>
      <family val="2"/>
    </font>
    <font>
      <sz val="10"/>
      <color indexed="10"/>
      <name val="Formata Regular"/>
      <family val="2"/>
    </font>
    <font>
      <i/>
      <sz val="10"/>
      <color indexed="23"/>
      <name val="Formata Regular"/>
      <family val="2"/>
    </font>
    <font>
      <b/>
      <sz val="10"/>
      <color indexed="8"/>
      <name val="Formata Regular"/>
      <family val="2"/>
    </font>
    <font>
      <sz val="10"/>
      <color indexed="9"/>
      <name val="Formata Regular"/>
      <family val="2"/>
    </font>
    <font>
      <sz val="10"/>
      <color indexed="8"/>
      <name val="Formata Regular"/>
      <family val="2"/>
    </font>
    <font>
      <sz val="10"/>
      <color theme="1"/>
      <name val="Formata Regular"/>
      <family val="2"/>
    </font>
    <font>
      <sz val="10"/>
      <color theme="0"/>
      <name val="Formata Regular"/>
      <family val="2"/>
    </font>
    <font>
      <sz val="10"/>
      <color rgb="FF006100"/>
      <name val="Formata Regular"/>
      <family val="2"/>
    </font>
    <font>
      <b/>
      <sz val="10"/>
      <color rgb="FFFA7D00"/>
      <name val="Formata Regular"/>
      <family val="2"/>
    </font>
    <font>
      <b/>
      <sz val="10"/>
      <color theme="0"/>
      <name val="Formata Regular"/>
      <family val="2"/>
    </font>
    <font>
      <sz val="10"/>
      <color rgb="FFFA7D00"/>
      <name val="Formata Regular"/>
      <family val="2"/>
    </font>
    <font>
      <b/>
      <sz val="11"/>
      <color theme="3"/>
      <name val="Formata Regular"/>
      <family val="2"/>
    </font>
    <font>
      <sz val="10"/>
      <color rgb="FF3F3F76"/>
      <name val="Formata Regular"/>
      <family val="2"/>
    </font>
    <font>
      <sz val="10"/>
      <color rgb="FF9C0006"/>
      <name val="Formata Regular"/>
      <family val="2"/>
    </font>
    <font>
      <sz val="10"/>
      <color rgb="FF9C6500"/>
      <name val="Formata Regular"/>
      <family val="2"/>
    </font>
    <font>
      <b/>
      <sz val="10"/>
      <color rgb="FF3F3F3F"/>
      <name val="Formata Regular"/>
      <family val="2"/>
    </font>
    <font>
      <sz val="10"/>
      <color rgb="FFFF0000"/>
      <name val="Formata Regular"/>
      <family val="2"/>
    </font>
    <font>
      <i/>
      <sz val="10"/>
      <color rgb="FF7F7F7F"/>
      <name val="Formata Regular"/>
      <family val="2"/>
    </font>
    <font>
      <b/>
      <sz val="18"/>
      <color theme="3"/>
      <name val="Cambria"/>
      <family val="2"/>
    </font>
    <font>
      <b/>
      <sz val="15"/>
      <color theme="3"/>
      <name val="Formata Regular"/>
      <family val="2"/>
    </font>
    <font>
      <b/>
      <sz val="13"/>
      <color theme="3"/>
      <name val="Formata Regular"/>
      <family val="2"/>
    </font>
    <font>
      <b/>
      <sz val="10"/>
      <color theme="1"/>
      <name val="Formata Regula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9"/>
      </left>
      <right>
        <color indexed="63"/>
      </right>
      <top>
        <color indexed="63"/>
      </top>
      <bottom style="dashed">
        <color indexed="22"/>
      </bottom>
    </border>
    <border>
      <left style="dotted">
        <color indexed="9"/>
      </left>
      <right style="dotted">
        <color indexed="9"/>
      </right>
      <top>
        <color indexed="63"/>
      </top>
      <bottom style="dashed">
        <color indexed="22"/>
      </bottom>
    </border>
    <border>
      <left style="dashed">
        <color indexed="22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 style="dashed">
        <color indexed="22"/>
      </right>
      <top style="dashed">
        <color indexed="22"/>
      </top>
      <bottom>
        <color indexed="63"/>
      </bottom>
    </border>
    <border>
      <left style="dashed">
        <color indexed="22"/>
      </left>
      <right>
        <color indexed="63"/>
      </right>
      <top style="dashed">
        <color indexed="22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22"/>
      </right>
      <top style="dashed">
        <color indexed="22"/>
      </top>
      <bottom style="dashed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ashed">
        <color indexed="22"/>
      </left>
      <right style="thin">
        <color indexed="8"/>
      </right>
      <top style="dashed">
        <color indexed="22"/>
      </top>
      <bottom style="dashed">
        <color indexed="22"/>
      </bottom>
    </border>
    <border>
      <left style="thin">
        <color indexed="8"/>
      </left>
      <right style="thin">
        <color indexed="8"/>
      </right>
      <top style="dashed">
        <color indexed="22"/>
      </top>
      <bottom style="dashed">
        <color indexed="22"/>
      </bottom>
    </border>
    <border>
      <left style="thin">
        <color indexed="8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 style="dashed">
        <color indexed="22"/>
      </right>
      <top>
        <color indexed="63"/>
      </top>
      <bottom style="dashed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/>
      <protection/>
    </xf>
    <xf numFmtId="0" fontId="3" fillId="0" borderId="15" xfId="0" applyFont="1" applyBorder="1" applyAlignment="1" applyProtection="1">
      <alignment horizontal="right" vertical="top"/>
      <protection/>
    </xf>
    <xf numFmtId="0" fontId="7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right" vertical="top"/>
      <protection locked="0"/>
    </xf>
    <xf numFmtId="4" fontId="6" fillId="0" borderId="0" xfId="0" applyNumberFormat="1" applyFont="1" applyAlignment="1" applyProtection="1">
      <alignment vertical="top"/>
      <protection/>
    </xf>
    <xf numFmtId="4" fontId="6" fillId="0" borderId="0" xfId="0" applyNumberFormat="1" applyFont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horizontal="right"/>
      <protection/>
    </xf>
    <xf numFmtId="4" fontId="8" fillId="35" borderId="16" xfId="0" applyNumberFormat="1" applyFont="1" applyFill="1" applyBorder="1" applyAlignment="1" applyProtection="1">
      <alignment horizontal="center" vertical="center"/>
      <protection/>
    </xf>
    <xf numFmtId="4" fontId="8" fillId="35" borderId="17" xfId="0" applyNumberFormat="1" applyFont="1" applyFill="1" applyBorder="1" applyAlignment="1" applyProtection="1">
      <alignment horizontal="center" vertical="center"/>
      <protection/>
    </xf>
    <xf numFmtId="4" fontId="8" fillId="35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4" fontId="8" fillId="0" borderId="18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4" fontId="10" fillId="0" borderId="16" xfId="0" applyNumberFormat="1" applyFont="1" applyFill="1" applyBorder="1" applyAlignment="1" applyProtection="1">
      <alignment/>
      <protection/>
    </xf>
    <xf numFmtId="4" fontId="6" fillId="36" borderId="17" xfId="0" applyNumberFormat="1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4" fontId="11" fillId="0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11" fillId="0" borderId="29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0" fontId="11" fillId="0" borderId="2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4" fontId="12" fillId="0" borderId="16" xfId="0" applyNumberFormat="1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4" fontId="12" fillId="34" borderId="16" xfId="0" applyNumberFormat="1" applyFont="1" applyFill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4" fontId="6" fillId="36" borderId="17" xfId="0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4" fontId="6" fillId="0" borderId="36" xfId="0" applyNumberFormat="1" applyFont="1" applyFill="1" applyBorder="1" applyAlignment="1" applyProtection="1">
      <alignment horizontal="center"/>
      <protection/>
    </xf>
    <xf numFmtId="0" fontId="8" fillId="35" borderId="20" xfId="0" applyFont="1" applyFill="1" applyBorder="1" applyAlignment="1" applyProtection="1">
      <alignment/>
      <protection/>
    </xf>
    <xf numFmtId="0" fontId="9" fillId="35" borderId="37" xfId="0" applyFont="1" applyFill="1" applyBorder="1" applyAlignment="1" applyProtection="1">
      <alignment/>
      <protection/>
    </xf>
    <xf numFmtId="4" fontId="9" fillId="35" borderId="25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4" fontId="9" fillId="35" borderId="16" xfId="0" applyNumberFormat="1" applyFont="1" applyFill="1" applyBorder="1" applyAlignment="1" applyProtection="1">
      <alignment/>
      <protection/>
    </xf>
    <xf numFmtId="4" fontId="6" fillId="0" borderId="39" xfId="0" applyNumberFormat="1" applyFont="1" applyFill="1" applyBorder="1" applyAlignment="1" applyProtection="1">
      <alignment horizontal="center"/>
      <protection/>
    </xf>
    <xf numFmtId="4" fontId="6" fillId="0" borderId="40" xfId="0" applyNumberFormat="1" applyFont="1" applyFill="1" applyBorder="1" applyAlignment="1" applyProtection="1">
      <alignment horizontal="center"/>
      <protection/>
    </xf>
    <xf numFmtId="0" fontId="8" fillId="35" borderId="37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0" fontId="8" fillId="34" borderId="37" xfId="0" applyFont="1" applyFill="1" applyBorder="1" applyAlignment="1" applyProtection="1">
      <alignment/>
      <protection/>
    </xf>
    <xf numFmtId="0" fontId="8" fillId="0" borderId="37" xfId="0" applyFont="1" applyFill="1" applyBorder="1" applyAlignment="1" applyProtection="1">
      <alignment/>
      <protection/>
    </xf>
    <xf numFmtId="4" fontId="13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4" fontId="8" fillId="35" borderId="16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7" fillId="0" borderId="41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 applyProtection="1">
      <alignment horizontal="right"/>
      <protection/>
    </xf>
    <xf numFmtId="4" fontId="6" fillId="0" borderId="3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center"/>
      <protection/>
    </xf>
    <xf numFmtId="4" fontId="14" fillId="0" borderId="0" xfId="0" applyNumberFormat="1" applyFont="1" applyAlignment="1" applyProtection="1">
      <alignment horizontal="center"/>
      <protection/>
    </xf>
    <xf numFmtId="4" fontId="8" fillId="35" borderId="16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0F0F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tabSelected="1" defaultGridColor="0" zoomScalePageLayoutView="0" colorId="9" workbookViewId="0" topLeftCell="A1">
      <pane xSplit="6" ySplit="4" topLeftCell="T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T21" sqref="T21"/>
    </sheetView>
  </sheetViews>
  <sheetFormatPr defaultColWidth="4.28125" defaultRowHeight="12.75" outlineLevelRow="1"/>
  <cols>
    <col min="1" max="1" width="20.00390625" style="1" customWidth="1"/>
    <col min="2" max="2" width="4.28125" style="2" customWidth="1"/>
    <col min="3" max="4" width="4.28125" style="3" customWidth="1"/>
    <col min="5" max="5" width="65.57421875" style="3" customWidth="1"/>
    <col min="6" max="6" width="15.8515625" style="4" customWidth="1"/>
    <col min="7" max="7" width="1.28515625" style="5" customWidth="1"/>
    <col min="8" max="14" width="12.8515625" style="4" customWidth="1"/>
    <col min="15" max="19" width="13.7109375" style="4" customWidth="1"/>
    <col min="20" max="25" width="12.8515625" style="4" customWidth="1"/>
    <col min="26" max="16384" width="4.28125" style="3" customWidth="1"/>
  </cols>
  <sheetData>
    <row r="1" spans="1:256" ht="19.5" customHeight="1">
      <c r="A1" s="6"/>
      <c r="B1" s="7" t="s">
        <v>0</v>
      </c>
      <c r="C1" s="8"/>
      <c r="D1" s="8"/>
      <c r="E1" s="8"/>
      <c r="F1" s="9" t="s">
        <v>128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0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" s="14" customFormat="1" ht="10.5" customHeight="1">
      <c r="A2" s="11"/>
      <c r="B2" s="12"/>
      <c r="C2" s="12"/>
      <c r="D2" s="12"/>
      <c r="E2" s="12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7" customFormat="1" ht="21.75" customHeight="1">
      <c r="A3" s="15"/>
      <c r="B3" s="16"/>
      <c r="F3" s="18" t="s">
        <v>127</v>
      </c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6" ht="30.75" customHeight="1">
      <c r="A4" s="21" t="s">
        <v>1</v>
      </c>
      <c r="B4" s="125" t="s">
        <v>2</v>
      </c>
      <c r="C4" s="125"/>
      <c r="D4" s="125"/>
      <c r="E4" s="125"/>
      <c r="F4" s="22" t="s">
        <v>3</v>
      </c>
      <c r="G4"/>
      <c r="H4" s="23" t="s">
        <v>4</v>
      </c>
      <c r="I4" s="23" t="s">
        <v>5</v>
      </c>
      <c r="J4" s="23" t="s">
        <v>6</v>
      </c>
      <c r="K4" s="23" t="s">
        <v>7</v>
      </c>
      <c r="L4" s="23" t="s">
        <v>8</v>
      </c>
      <c r="M4" s="23" t="s">
        <v>9</v>
      </c>
      <c r="N4" s="23" t="s">
        <v>10</v>
      </c>
      <c r="O4" s="23" t="s">
        <v>11</v>
      </c>
      <c r="P4" s="23" t="s">
        <v>12</v>
      </c>
      <c r="Q4" s="23" t="s">
        <v>13</v>
      </c>
      <c r="R4" s="24" t="s">
        <v>14</v>
      </c>
      <c r="S4" s="24" t="s">
        <v>15</v>
      </c>
      <c r="T4" s="23" t="s">
        <v>16</v>
      </c>
      <c r="U4" s="23" t="s">
        <v>17</v>
      </c>
      <c r="V4" s="23" t="s">
        <v>18</v>
      </c>
      <c r="W4" s="23" t="s">
        <v>19</v>
      </c>
      <c r="X4" s="23" t="s">
        <v>20</v>
      </c>
      <c r="Y4" s="23" t="s">
        <v>21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" s="14" customFormat="1" ht="9.75" customHeight="1">
      <c r="A5" s="21"/>
      <c r="B5" s="25"/>
      <c r="C5" s="26"/>
      <c r="D5" s="27"/>
      <c r="E5" s="27"/>
      <c r="F5" s="28"/>
      <c r="G5" s="2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6" ht="12.75">
      <c r="A6" s="21"/>
      <c r="B6" s="31" t="s">
        <v>22</v>
      </c>
      <c r="C6" s="32"/>
      <c r="D6" s="32"/>
      <c r="E6" s="33"/>
      <c r="F6" s="34"/>
      <c r="G6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21"/>
      <c r="B7" s="36"/>
      <c r="C7" s="37" t="s">
        <v>23</v>
      </c>
      <c r="D7" s="38"/>
      <c r="E7" s="39"/>
      <c r="F7" s="40">
        <f>F8+F9</f>
        <v>1649045</v>
      </c>
      <c r="G7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1" t="s">
        <v>24</v>
      </c>
      <c r="B8" s="41"/>
      <c r="C8" s="42"/>
      <c r="D8" s="43" t="s">
        <v>25</v>
      </c>
      <c r="E8" s="44"/>
      <c r="F8" s="45">
        <f>SUM(H8:X8)</f>
        <v>21500</v>
      </c>
      <c r="G8"/>
      <c r="H8" s="46">
        <v>21500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35">
        <f>SUM(H8:X8)</f>
        <v>21500</v>
      </c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8"/>
      <c r="AM8" s="48"/>
      <c r="AN8" s="48"/>
      <c r="AO8" s="48"/>
      <c r="AP8" s="48"/>
      <c r="AQ8" s="48"/>
      <c r="AR8" s="48"/>
      <c r="AS8" s="48"/>
      <c r="AT8" s="4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1">
        <v>705</v>
      </c>
      <c r="B9" s="49"/>
      <c r="C9" s="50"/>
      <c r="D9" s="39" t="s">
        <v>26</v>
      </c>
      <c r="E9" s="51"/>
      <c r="F9" s="45">
        <f>SUM(H9:X9)</f>
        <v>1627545</v>
      </c>
      <c r="G9"/>
      <c r="H9" s="46">
        <f>1627545-3750</f>
        <v>1623795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>
        <v>3750</v>
      </c>
      <c r="V9" s="46"/>
      <c r="W9" s="46"/>
      <c r="X9" s="46"/>
      <c r="Y9" s="35">
        <f>SUM(H9:X9)</f>
        <v>1627545</v>
      </c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21" t="s">
        <v>27</v>
      </c>
      <c r="B10" s="52"/>
      <c r="C10" s="53" t="s">
        <v>28</v>
      </c>
      <c r="D10" s="54"/>
      <c r="E10" s="55"/>
      <c r="F10" s="45">
        <f>F11+F12+F13</f>
        <v>0</v>
      </c>
      <c r="G10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outlineLevel="1">
      <c r="A11" s="21"/>
      <c r="B11" s="49"/>
      <c r="C11" s="56"/>
      <c r="D11" s="57" t="s">
        <v>29</v>
      </c>
      <c r="E11" s="58"/>
      <c r="F11" s="45">
        <f>SUM(H11:X11)</f>
        <v>0</v>
      </c>
      <c r="G11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5">
        <f>SUM(H11:X11)</f>
        <v>0</v>
      </c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outlineLevel="1">
      <c r="A12" s="21"/>
      <c r="B12" s="49"/>
      <c r="C12" s="59"/>
      <c r="D12" s="60" t="s">
        <v>30</v>
      </c>
      <c r="E12" s="61"/>
      <c r="F12" s="45">
        <f>SUM(H12:X12)</f>
        <v>0</v>
      </c>
      <c r="G1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35">
        <f>SUM(H12:X12)</f>
        <v>0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outlineLevel="1">
      <c r="A13" s="62"/>
      <c r="B13" s="49"/>
      <c r="C13" s="63"/>
      <c r="D13" s="64" t="s">
        <v>31</v>
      </c>
      <c r="E13" s="65"/>
      <c r="F13" s="45">
        <f>SUM(H13:X13)</f>
        <v>0</v>
      </c>
      <c r="G13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35">
        <f>SUM(H13:X13)</f>
        <v>0</v>
      </c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1">
        <v>73</v>
      </c>
      <c r="B14" s="52"/>
      <c r="C14" s="66" t="s">
        <v>32</v>
      </c>
      <c r="D14" s="67"/>
      <c r="E14" s="68"/>
      <c r="F14" s="45">
        <f>SUM(H14:X14)</f>
        <v>0</v>
      </c>
      <c r="G14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35">
        <f>SUM(H14:X14)</f>
        <v>0</v>
      </c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1"/>
      <c r="B15" s="52"/>
      <c r="C15" s="66" t="s">
        <v>33</v>
      </c>
      <c r="D15" s="67"/>
      <c r="E15" s="68"/>
      <c r="F15" s="69">
        <f>F16+F17+F18+F19</f>
        <v>-413013</v>
      </c>
      <c r="G1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1" t="s">
        <v>34</v>
      </c>
      <c r="B16" s="49"/>
      <c r="C16" s="70"/>
      <c r="D16" s="71" t="s">
        <v>35</v>
      </c>
      <c r="E16" s="72"/>
      <c r="F16" s="45">
        <f>SUM(H16:X16)</f>
        <v>-50806</v>
      </c>
      <c r="G16"/>
      <c r="H16" s="46">
        <v>-50806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35">
        <f>SUM(H16:X16)</f>
        <v>-50806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1" t="s">
        <v>36</v>
      </c>
      <c r="B17" s="49"/>
      <c r="C17" s="73"/>
      <c r="D17" s="43" t="s">
        <v>37</v>
      </c>
      <c r="E17" s="44"/>
      <c r="F17" s="45">
        <f>SUM(H17:X17)</f>
        <v>0</v>
      </c>
      <c r="G17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35">
        <f>SUM(H17:X17)</f>
        <v>0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1" t="s">
        <v>38</v>
      </c>
      <c r="B18" s="49"/>
      <c r="C18" s="73"/>
      <c r="D18" s="43" t="s">
        <v>39</v>
      </c>
      <c r="E18" s="44"/>
      <c r="F18" s="45">
        <f>SUM(H18:X18)</f>
        <v>-362207</v>
      </c>
      <c r="G18"/>
      <c r="H18" s="46">
        <v>-362207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35">
        <f>SUM(H18:X18)</f>
        <v>-362207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1" t="s">
        <v>40</v>
      </c>
      <c r="B19" s="49"/>
      <c r="C19" s="50"/>
      <c r="D19" s="39" t="s">
        <v>41</v>
      </c>
      <c r="E19" s="51"/>
      <c r="F19" s="45">
        <f>SUM(H19:X19)</f>
        <v>0</v>
      </c>
      <c r="G19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35">
        <f>SUM(H19:X19)</f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1"/>
      <c r="B20" s="52"/>
      <c r="C20" s="66" t="s">
        <v>42</v>
      </c>
      <c r="D20" s="67"/>
      <c r="E20" s="68"/>
      <c r="F20" s="69">
        <f>F21+F22</f>
        <v>1106090</v>
      </c>
      <c r="G20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1">
        <v>75</v>
      </c>
      <c r="B21" s="49"/>
      <c r="C21" s="74"/>
      <c r="D21" s="71" t="s">
        <v>43</v>
      </c>
      <c r="E21" s="72"/>
      <c r="F21" s="45">
        <f>SUM(H21:X21)</f>
        <v>71744</v>
      </c>
      <c r="G21"/>
      <c r="H21" s="46">
        <v>71744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35">
        <f>SUM(H21:X21)</f>
        <v>71744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1" t="s">
        <v>44</v>
      </c>
      <c r="B22" s="49"/>
      <c r="C22" s="75"/>
      <c r="D22" s="39" t="s">
        <v>45</v>
      </c>
      <c r="E22" s="51"/>
      <c r="F22" s="45">
        <f>SUM(H22:X22)</f>
        <v>1034346</v>
      </c>
      <c r="G22"/>
      <c r="H22" s="46">
        <f>5299+5000</f>
        <v>10299</v>
      </c>
      <c r="I22" s="46">
        <v>1024047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35">
        <f>SUM(H22:X22)</f>
        <v>1034346</v>
      </c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21"/>
      <c r="B23" s="52"/>
      <c r="C23" s="66" t="s">
        <v>46</v>
      </c>
      <c r="D23" s="67"/>
      <c r="E23" s="68"/>
      <c r="F23" s="69">
        <f>F24+F25+F26</f>
        <v>-1087041</v>
      </c>
      <c r="G23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21" t="s">
        <v>47</v>
      </c>
      <c r="B24" s="49"/>
      <c r="C24" s="74"/>
      <c r="D24" s="71" t="s">
        <v>48</v>
      </c>
      <c r="E24" s="72"/>
      <c r="F24" s="45">
        <f>SUM(H24:X24)</f>
        <v>-797715</v>
      </c>
      <c r="G24"/>
      <c r="H24" s="46">
        <v>-797715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35">
        <f>SUM(H24:X24)</f>
        <v>-797715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21" t="s">
        <v>49</v>
      </c>
      <c r="B25" s="49"/>
      <c r="C25" s="76"/>
      <c r="D25" s="43" t="s">
        <v>50</v>
      </c>
      <c r="E25" s="44"/>
      <c r="F25" s="45">
        <f>SUM(H25:X25)</f>
        <v>-289326</v>
      </c>
      <c r="G25"/>
      <c r="H25" s="46">
        <v>-289326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35">
        <f>SUM(H25:X25)</f>
        <v>-289326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21" t="s">
        <v>51</v>
      </c>
      <c r="B26" s="49"/>
      <c r="C26" s="75"/>
      <c r="D26" s="39" t="s">
        <v>52</v>
      </c>
      <c r="E26" s="51"/>
      <c r="F26" s="45">
        <f>(SUM(H26:X26))</f>
        <v>0</v>
      </c>
      <c r="G2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35">
        <f>SUM(H26:X26)</f>
        <v>0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21"/>
      <c r="B27" s="52"/>
      <c r="C27" s="66" t="s">
        <v>53</v>
      </c>
      <c r="D27" s="67"/>
      <c r="E27" s="68"/>
      <c r="F27" s="69">
        <f>F28+F29+F32+F33</f>
        <v>-1139968</v>
      </c>
      <c r="G27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21" t="s">
        <v>54</v>
      </c>
      <c r="B28" s="49"/>
      <c r="C28" s="74"/>
      <c r="D28" s="71" t="s">
        <v>55</v>
      </c>
      <c r="E28" s="72"/>
      <c r="F28" s="45">
        <f>SUM(H28:X28)</f>
        <v>-1135757</v>
      </c>
      <c r="G28"/>
      <c r="H28" s="46">
        <f>-1135757+111408</f>
        <v>-1024349</v>
      </c>
      <c r="I28" s="46">
        <f>-17900</f>
        <v>-17900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>
        <v>-1100</v>
      </c>
      <c r="U28" s="46"/>
      <c r="V28" s="46">
        <f>-7850-2100</f>
        <v>-9950</v>
      </c>
      <c r="W28" s="46"/>
      <c r="X28" s="46">
        <f>-27458-55000</f>
        <v>-82458</v>
      </c>
      <c r="Y28" s="35">
        <f>SUM(H28:X28)</f>
        <v>-1135757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21" t="s">
        <v>56</v>
      </c>
      <c r="B29" s="49"/>
      <c r="C29" s="76"/>
      <c r="D29" s="43" t="s">
        <v>57</v>
      </c>
      <c r="E29" s="44"/>
      <c r="F29" s="77">
        <f>F30+F31</f>
        <v>-4211</v>
      </c>
      <c r="G29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21"/>
      <c r="B30" s="49"/>
      <c r="C30" s="78"/>
      <c r="D30" s="74"/>
      <c r="E30" s="79" t="s">
        <v>58</v>
      </c>
      <c r="F30" s="45">
        <f aca="true" t="shared" si="0" ref="F30:F36">SUM(H30:X30)</f>
        <v>-4211</v>
      </c>
      <c r="G30"/>
      <c r="H30" s="80"/>
      <c r="I30" s="46">
        <f>-3550-661</f>
        <v>-4211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35">
        <f aca="true" t="shared" si="1" ref="Y30:Y36">SUM(H30:X30)</f>
        <v>-4211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21"/>
      <c r="B31" s="49"/>
      <c r="C31" s="78"/>
      <c r="D31" s="75"/>
      <c r="E31" s="79" t="s">
        <v>59</v>
      </c>
      <c r="F31" s="45">
        <f t="shared" si="0"/>
        <v>0</v>
      </c>
      <c r="G31"/>
      <c r="H31" s="46"/>
      <c r="I31" s="80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35">
        <f t="shared" si="1"/>
        <v>0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21" t="s">
        <v>60</v>
      </c>
      <c r="B32" s="49"/>
      <c r="C32" s="76"/>
      <c r="D32" s="43" t="s">
        <v>61</v>
      </c>
      <c r="E32" s="44"/>
      <c r="F32" s="45">
        <f t="shared" si="0"/>
        <v>0</v>
      </c>
      <c r="G32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35">
        <f t="shared" si="1"/>
        <v>0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1" t="s">
        <v>62</v>
      </c>
      <c r="B33" s="49"/>
      <c r="C33" s="75"/>
      <c r="D33" s="39" t="s">
        <v>63</v>
      </c>
      <c r="E33" s="51"/>
      <c r="F33" s="45">
        <f t="shared" si="0"/>
        <v>0</v>
      </c>
      <c r="G33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35">
        <f t="shared" si="1"/>
        <v>0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21" t="s">
        <v>64</v>
      </c>
      <c r="B34" s="52"/>
      <c r="C34" s="66" t="s">
        <v>65</v>
      </c>
      <c r="D34" s="67"/>
      <c r="E34" s="68"/>
      <c r="F34" s="69">
        <f t="shared" si="0"/>
        <v>-616489</v>
      </c>
      <c r="G34"/>
      <c r="H34" s="46">
        <v>-616489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35">
        <f t="shared" si="1"/>
        <v>-616489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21">
        <v>746</v>
      </c>
      <c r="B35" s="52"/>
      <c r="C35" s="66" t="s">
        <v>66</v>
      </c>
      <c r="D35" s="67"/>
      <c r="E35" s="68"/>
      <c r="F35" s="69">
        <f t="shared" si="0"/>
        <v>523815</v>
      </c>
      <c r="G35"/>
      <c r="H35" s="46"/>
      <c r="I35" s="46">
        <v>523815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35">
        <f t="shared" si="1"/>
        <v>523815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21" t="s">
        <v>67</v>
      </c>
      <c r="B36" s="52"/>
      <c r="C36" s="66" t="s">
        <v>68</v>
      </c>
      <c r="D36" s="67"/>
      <c r="E36" s="68"/>
      <c r="F36" s="69">
        <f t="shared" si="0"/>
        <v>0</v>
      </c>
      <c r="G3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35">
        <f t="shared" si="1"/>
        <v>0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21"/>
      <c r="B37" s="81"/>
      <c r="C37" s="53" t="s">
        <v>69</v>
      </c>
      <c r="D37" s="54"/>
      <c r="E37" s="55"/>
      <c r="F37" s="69">
        <f>F38+F39</f>
        <v>0</v>
      </c>
      <c r="G37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21" t="s">
        <v>70</v>
      </c>
      <c r="B38" s="49"/>
      <c r="C38" s="74"/>
      <c r="D38" s="71" t="s">
        <v>71</v>
      </c>
      <c r="E38" s="72"/>
      <c r="F38" s="45">
        <f>SUM(H38:X38)</f>
        <v>0</v>
      </c>
      <c r="G38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35">
        <f>SUM(H38:X38)</f>
        <v>0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21" t="s">
        <v>72</v>
      </c>
      <c r="B39" s="49"/>
      <c r="C39" s="76"/>
      <c r="D39" s="82" t="s">
        <v>73</v>
      </c>
      <c r="E39" s="61"/>
      <c r="F39" s="45">
        <f>SUM(F40:F41)</f>
        <v>0</v>
      </c>
      <c r="G39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outlineLevel="1">
      <c r="A40" s="21"/>
      <c r="B40" s="49"/>
      <c r="C40" s="76"/>
      <c r="D40" s="60" t="s">
        <v>74</v>
      </c>
      <c r="E40" s="61"/>
      <c r="F40" s="45">
        <f>SUM(H40:X40)</f>
        <v>0</v>
      </c>
      <c r="G40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35">
        <f>SUM(H40:X40)</f>
        <v>0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outlineLevel="1">
      <c r="A41" s="21"/>
      <c r="B41" s="49"/>
      <c r="C41" s="76"/>
      <c r="D41" s="60" t="s">
        <v>75</v>
      </c>
      <c r="E41" s="61"/>
      <c r="F41" s="45">
        <f>SUM(H41:X41)</f>
        <v>0</v>
      </c>
      <c r="G41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35">
        <f>SUM(H41:X41)</f>
        <v>0</v>
      </c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21"/>
      <c r="B42" s="41"/>
      <c r="C42" s="48"/>
      <c r="D42" s="83"/>
      <c r="E42" s="84"/>
      <c r="F42" s="85"/>
      <c r="G42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21"/>
      <c r="B43" s="87" t="s">
        <v>76</v>
      </c>
      <c r="C43" s="88"/>
      <c r="D43" s="88"/>
      <c r="E43" s="88"/>
      <c r="F43" s="89">
        <f>F7+F10+F14+F15+F20+F23+F27+F34+F35+F36+F37</f>
        <v>22439</v>
      </c>
      <c r="G43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" s="48" customFormat="1" ht="6" customHeight="1">
      <c r="A44" s="21"/>
      <c r="B44" s="41"/>
      <c r="F44" s="90"/>
      <c r="G44" s="91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12.75">
      <c r="A45" s="21"/>
      <c r="B45" s="41"/>
      <c r="C45" s="92" t="s">
        <v>77</v>
      </c>
      <c r="D45" s="93"/>
      <c r="E45" s="93"/>
      <c r="F45" s="69">
        <f>F46+F49</f>
        <v>0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5" customHeight="1">
      <c r="A46" s="21"/>
      <c r="B46" s="41"/>
      <c r="C46" s="48"/>
      <c r="D46" s="43" t="s">
        <v>78</v>
      </c>
      <c r="E46" s="93"/>
      <c r="F46" s="45">
        <f>F47+F48</f>
        <v>0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2.75">
      <c r="A47" s="21">
        <v>7600.7601</v>
      </c>
      <c r="B47" s="41"/>
      <c r="C47" s="48"/>
      <c r="D47" s="48"/>
      <c r="E47" s="43" t="s">
        <v>79</v>
      </c>
      <c r="F47" s="45">
        <f>SUM(H47:X47)</f>
        <v>0</v>
      </c>
      <c r="H47" s="80"/>
      <c r="I47" s="80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35">
        <f>SUM(J47:X47)</f>
        <v>0</v>
      </c>
    </row>
    <row r="48" spans="1:25" ht="12.75">
      <c r="A48" s="21">
        <v>7602.7603</v>
      </c>
      <c r="B48" s="41"/>
      <c r="C48" s="48"/>
      <c r="D48" s="48"/>
      <c r="E48" s="43" t="s">
        <v>80</v>
      </c>
      <c r="F48" s="45">
        <f>SUM(H48:X48)</f>
        <v>0</v>
      </c>
      <c r="H48" s="46"/>
      <c r="I48" s="46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>
        <f>SUM(H48:X48)</f>
        <v>0</v>
      </c>
    </row>
    <row r="49" spans="1:25" ht="12.75">
      <c r="A49" s="21"/>
      <c r="B49" s="41"/>
      <c r="C49" s="48"/>
      <c r="D49" s="43" t="s">
        <v>81</v>
      </c>
      <c r="E49" s="93"/>
      <c r="F49" s="45">
        <f>+F50+F51</f>
        <v>0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2.75">
      <c r="A50" s="21" t="s">
        <v>82</v>
      </c>
      <c r="B50" s="41"/>
      <c r="C50" s="48"/>
      <c r="D50" s="48"/>
      <c r="E50" s="43" t="s">
        <v>83</v>
      </c>
      <c r="F50" s="45">
        <f>SUM(H50:X50)</f>
        <v>0</v>
      </c>
      <c r="H50" s="80"/>
      <c r="I50" s="80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35">
        <f>SUM(H50:X50)</f>
        <v>0</v>
      </c>
    </row>
    <row r="51" spans="1:25" ht="12.75">
      <c r="A51" s="21" t="s">
        <v>84</v>
      </c>
      <c r="B51" s="41"/>
      <c r="C51" s="48"/>
      <c r="D51" s="48"/>
      <c r="E51" s="43" t="s">
        <v>85</v>
      </c>
      <c r="F51" s="45">
        <f>SUM(H51:X51)</f>
        <v>0</v>
      </c>
      <c r="H51" s="46"/>
      <c r="I51" s="46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>
        <f>SUM(H51:X51)</f>
        <v>0</v>
      </c>
    </row>
    <row r="52" spans="1:25" ht="12.75">
      <c r="A52" s="21"/>
      <c r="B52" s="41"/>
      <c r="C52" s="92" t="s">
        <v>86</v>
      </c>
      <c r="D52" s="93"/>
      <c r="E52" s="93"/>
      <c r="F52" s="40">
        <f>F53+F54+F55</f>
        <v>-22439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2.75">
      <c r="A53" s="21" t="s">
        <v>87</v>
      </c>
      <c r="B53" s="41"/>
      <c r="C53" s="48"/>
      <c r="D53" s="43" t="s">
        <v>88</v>
      </c>
      <c r="E53" s="93"/>
      <c r="F53" s="45">
        <f>SUM(H53:X53)</f>
        <v>-20939</v>
      </c>
      <c r="H53" s="80"/>
      <c r="I53" s="80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>
        <v>-20939</v>
      </c>
      <c r="Y53" s="35">
        <f>SUM(H53:X53)</f>
        <v>-20939</v>
      </c>
    </row>
    <row r="54" spans="1:25" ht="12.75">
      <c r="A54" s="21" t="s">
        <v>89</v>
      </c>
      <c r="B54" s="41"/>
      <c r="C54" s="48"/>
      <c r="D54" s="43" t="s">
        <v>90</v>
      </c>
      <c r="E54" s="93"/>
      <c r="F54" s="45">
        <f>SUM(H54:X54)</f>
        <v>-1500</v>
      </c>
      <c r="H54" s="46">
        <v>-1500</v>
      </c>
      <c r="I54" s="46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>
        <f>SUM(H54:X54)</f>
        <v>-1500</v>
      </c>
    </row>
    <row r="55" spans="1:25" ht="14.25" customHeight="1">
      <c r="A55" s="21" t="s">
        <v>91</v>
      </c>
      <c r="B55" s="41"/>
      <c r="C55" s="48"/>
      <c r="D55" s="43" t="s">
        <v>92</v>
      </c>
      <c r="E55" s="93"/>
      <c r="F55" s="45">
        <f>SUM(H55:X55)</f>
        <v>0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35">
        <f>SUM(H55:X55)</f>
        <v>0</v>
      </c>
    </row>
    <row r="56" spans="1:25" ht="12.75">
      <c r="A56" s="21"/>
      <c r="B56" s="41"/>
      <c r="C56" s="94" t="s">
        <v>93</v>
      </c>
      <c r="D56" s="95"/>
      <c r="E56" s="95"/>
      <c r="F56" s="40">
        <f>F57+F60</f>
        <v>0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12.75">
      <c r="A57" s="21" t="s">
        <v>94</v>
      </c>
      <c r="B57" s="41"/>
      <c r="C57" s="96"/>
      <c r="D57" s="82" t="s">
        <v>95</v>
      </c>
      <c r="E57" s="95"/>
      <c r="F57" s="45">
        <f>F58+F59</f>
        <v>0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2.75" outlineLevel="1">
      <c r="A58" s="21"/>
      <c r="B58" s="41"/>
      <c r="C58" s="96"/>
      <c r="D58" s="60" t="s">
        <v>96</v>
      </c>
      <c r="E58" s="95"/>
      <c r="F58" s="45">
        <f>SUM(H58:X58)</f>
        <v>0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35">
        <f>SUM(H58:X58)</f>
        <v>0</v>
      </c>
    </row>
    <row r="59" spans="1:25" ht="12.75" outlineLevel="1">
      <c r="A59" s="21"/>
      <c r="B59" s="41"/>
      <c r="C59" s="96"/>
      <c r="D59" s="60" t="s">
        <v>97</v>
      </c>
      <c r="E59" s="95"/>
      <c r="F59" s="45">
        <f>SUM(H59:X59)</f>
        <v>0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5">
        <f>SUM(H59:X59)</f>
        <v>0</v>
      </c>
    </row>
    <row r="60" spans="1:25" ht="12.75">
      <c r="A60" s="21" t="s">
        <v>98</v>
      </c>
      <c r="B60" s="41"/>
      <c r="C60" s="96"/>
      <c r="D60" s="82" t="s">
        <v>99</v>
      </c>
      <c r="E60" s="95"/>
      <c r="F60" s="45">
        <f>F61+F62</f>
        <v>0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12.75" outlineLevel="1">
      <c r="A61" s="21"/>
      <c r="B61" s="41"/>
      <c r="C61" s="96"/>
      <c r="D61" s="60" t="s">
        <v>100</v>
      </c>
      <c r="E61" s="95"/>
      <c r="F61" s="45">
        <f>SUM(H61:X61)</f>
        <v>0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35">
        <f>SUM(H61:X61)</f>
        <v>0</v>
      </c>
    </row>
    <row r="62" spans="1:25" ht="12.75" outlineLevel="1">
      <c r="A62" s="21"/>
      <c r="B62" s="41"/>
      <c r="C62" s="96"/>
      <c r="D62" s="60" t="s">
        <v>101</v>
      </c>
      <c r="E62" s="95"/>
      <c r="F62" s="45">
        <f>SUM(H62:X62)</f>
        <v>0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35">
        <f>SUM(H62:X62)</f>
        <v>0</v>
      </c>
    </row>
    <row r="63" spans="1:25" ht="12.75">
      <c r="A63" s="21" t="s">
        <v>102</v>
      </c>
      <c r="B63" s="41"/>
      <c r="C63" s="94" t="s">
        <v>103</v>
      </c>
      <c r="D63" s="95"/>
      <c r="E63" s="95"/>
      <c r="F63" s="40">
        <f>F64+F65</f>
        <v>0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2.75" outlineLevel="1">
      <c r="A64" s="21"/>
      <c r="B64" s="41"/>
      <c r="C64" s="97"/>
      <c r="D64" s="60" t="s">
        <v>104</v>
      </c>
      <c r="E64" s="95"/>
      <c r="F64" s="40">
        <f>SUM(H64:X64)</f>
        <v>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35">
        <f>SUM(H64:X64)</f>
        <v>0</v>
      </c>
    </row>
    <row r="65" spans="1:25" ht="12.75" outlineLevel="1">
      <c r="A65" s="21"/>
      <c r="B65" s="41"/>
      <c r="C65" s="94"/>
      <c r="D65" s="98" t="s">
        <v>105</v>
      </c>
      <c r="E65" s="95"/>
      <c r="F65" s="40">
        <f>SUM(H65:X65)</f>
        <v>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35">
        <f>SUM(H65:X65)</f>
        <v>0</v>
      </c>
    </row>
    <row r="66" spans="1:25" ht="12.75">
      <c r="A66" s="21"/>
      <c r="B66" s="41"/>
      <c r="C66" s="94" t="s">
        <v>106</v>
      </c>
      <c r="D66" s="95"/>
      <c r="E66" s="95"/>
      <c r="F66" s="40">
        <f>F67+F68</f>
        <v>0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2.75">
      <c r="A67" s="21" t="s">
        <v>107</v>
      </c>
      <c r="B67" s="41"/>
      <c r="C67" s="48"/>
      <c r="D67" s="43" t="s">
        <v>71</v>
      </c>
      <c r="E67" s="93"/>
      <c r="F67" s="45">
        <f>SUM(H67:X67)</f>
        <v>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35">
        <f>SUM(H67:X67)</f>
        <v>0</v>
      </c>
    </row>
    <row r="68" spans="1:25" ht="12.75">
      <c r="A68" s="21" t="s">
        <v>108</v>
      </c>
      <c r="B68" s="41"/>
      <c r="C68" s="48"/>
      <c r="D68" s="43" t="s">
        <v>73</v>
      </c>
      <c r="E68" s="93"/>
      <c r="F68" s="45">
        <f>F69+F70</f>
        <v>0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.75" outlineLevel="1">
      <c r="A69" s="21"/>
      <c r="B69" s="41"/>
      <c r="C69" s="48"/>
      <c r="D69" s="99" t="s">
        <v>109</v>
      </c>
      <c r="E69" s="93"/>
      <c r="F69" s="45">
        <f>SUM(H69:X69)</f>
        <v>0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35">
        <f>SUM(H69:X69)</f>
        <v>0</v>
      </c>
    </row>
    <row r="70" spans="1:25" ht="12.75" outlineLevel="1">
      <c r="A70" s="21"/>
      <c r="B70" s="41"/>
      <c r="C70" s="48"/>
      <c r="D70" s="99" t="s">
        <v>110</v>
      </c>
      <c r="E70" s="93"/>
      <c r="F70" s="45">
        <f>SUM(H70:X70)</f>
        <v>0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35">
        <f>SUM(H70:X70)</f>
        <v>0</v>
      </c>
    </row>
    <row r="71" spans="1:25" ht="12.75">
      <c r="A71" s="21"/>
      <c r="B71" s="41"/>
      <c r="C71" s="84"/>
      <c r="D71" s="84"/>
      <c r="E71" s="100"/>
      <c r="F71" s="90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</row>
    <row r="72" spans="1:25" ht="12.75">
      <c r="A72" s="21"/>
      <c r="B72" s="87" t="s">
        <v>111</v>
      </c>
      <c r="C72" s="88"/>
      <c r="D72" s="88"/>
      <c r="E72" s="88"/>
      <c r="F72" s="101">
        <f>F45+F52+F56+F63+F66</f>
        <v>-22439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12.75">
      <c r="A73" s="21"/>
      <c r="B73" s="41"/>
      <c r="C73" s="48"/>
      <c r="D73" s="48"/>
      <c r="E73" s="48"/>
      <c r="F73" s="90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</row>
    <row r="74" spans="1:25" ht="12.75">
      <c r="A74" s="21"/>
      <c r="B74" s="41"/>
      <c r="C74" s="48"/>
      <c r="D74" s="48"/>
      <c r="E74" s="48"/>
      <c r="F74" s="90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</row>
    <row r="75" spans="1:25" ht="12.75">
      <c r="A75" s="21"/>
      <c r="B75" s="87" t="s">
        <v>112</v>
      </c>
      <c r="C75" s="104"/>
      <c r="D75" s="104"/>
      <c r="E75" s="104"/>
      <c r="F75" s="101">
        <f>F43+F72</f>
        <v>0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2.75">
      <c r="A76" s="21"/>
      <c r="B76" s="41"/>
      <c r="C76" s="48"/>
      <c r="D76" s="48"/>
      <c r="E76" s="48"/>
      <c r="F76" s="90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</row>
    <row r="77" spans="1:25" ht="12.75">
      <c r="A77" s="21"/>
      <c r="B77" s="41"/>
      <c r="C77" s="92" t="s">
        <v>113</v>
      </c>
      <c r="D77" s="93"/>
      <c r="E77" s="93"/>
      <c r="F77" s="40">
        <f>SUM(H77:X77)</f>
        <v>0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35">
        <f>SUM(H77:X77)</f>
        <v>0</v>
      </c>
    </row>
    <row r="78" spans="1:25" ht="12.75">
      <c r="A78" s="21"/>
      <c r="B78" s="41"/>
      <c r="C78" s="105"/>
      <c r="D78" s="48"/>
      <c r="E78" s="48"/>
      <c r="F78" s="10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ht="12.75">
      <c r="A79" s="21"/>
      <c r="B79" s="87" t="s">
        <v>114</v>
      </c>
      <c r="C79" s="104"/>
      <c r="D79" s="104"/>
      <c r="E79" s="104"/>
      <c r="F79" s="101">
        <f>F75+F77</f>
        <v>0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12.75">
      <c r="A80" s="21"/>
      <c r="B80" s="107"/>
      <c r="C80" s="107"/>
      <c r="D80" s="107"/>
      <c r="E80" s="107"/>
      <c r="F80" s="108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</row>
    <row r="81" spans="1:25" ht="12.75">
      <c r="A81" s="21"/>
      <c r="B81" s="109" t="s">
        <v>115</v>
      </c>
      <c r="C81" s="110"/>
      <c r="D81" s="111"/>
      <c r="E81" s="111"/>
      <c r="F81" s="112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5" ht="15" customHeight="1">
      <c r="A82" s="21"/>
      <c r="B82" s="113"/>
      <c r="C82" s="94" t="s">
        <v>116</v>
      </c>
      <c r="D82" s="111"/>
      <c r="E82" s="111"/>
      <c r="F82" s="40">
        <f>F83+F84</f>
        <v>0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5" ht="15" customHeight="1">
      <c r="A83" s="21"/>
      <c r="B83" s="113"/>
      <c r="C83" s="97"/>
      <c r="D83" s="107"/>
      <c r="E83" s="82" t="s">
        <v>117</v>
      </c>
      <c r="F83" s="40">
        <f>SUM(H83:X83)</f>
        <v>0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35">
        <f>SUM(H83:X83)</f>
        <v>0</v>
      </c>
    </row>
    <row r="84" spans="1:25" ht="15" customHeight="1">
      <c r="A84" s="21"/>
      <c r="B84" s="113"/>
      <c r="C84" s="97"/>
      <c r="D84" s="107"/>
      <c r="E84" s="82" t="s">
        <v>118</v>
      </c>
      <c r="F84" s="40">
        <f>SUM(H84:X84)</f>
        <v>0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35">
        <f>SUM(H84:X84)</f>
        <v>0</v>
      </c>
    </row>
    <row r="85" spans="1:25" ht="12.75">
      <c r="A85" s="21"/>
      <c r="B85" s="41"/>
      <c r="C85" s="48"/>
      <c r="D85" s="48"/>
      <c r="E85" s="48"/>
      <c r="F85" s="90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</row>
    <row r="86" spans="1:25" ht="12.75">
      <c r="A86" s="21"/>
      <c r="B86" s="87" t="s">
        <v>119</v>
      </c>
      <c r="C86" s="104"/>
      <c r="D86" s="104"/>
      <c r="E86" s="104"/>
      <c r="F86" s="114">
        <f>F79+F82</f>
        <v>0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2.75">
      <c r="A87" s="21"/>
      <c r="B87" s="41"/>
      <c r="C87" s="48"/>
      <c r="D87" s="48"/>
      <c r="E87" s="48"/>
      <c r="F87" s="90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.75">
      <c r="A88" s="115"/>
      <c r="B88" s="82" t="s">
        <v>120</v>
      </c>
      <c r="C88" s="95"/>
      <c r="D88" s="95"/>
      <c r="E88" s="95"/>
      <c r="F88" s="45">
        <f>-(F11+F13+F15+F23+F27+F34+F38+F40+F52+F58+F61+F64+F67+F69+F77+F84)</f>
        <v>3278950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1:25" ht="12.75">
      <c r="A89" s="116"/>
      <c r="B89" s="96"/>
      <c r="C89" s="96"/>
      <c r="D89" s="96"/>
      <c r="E89" s="96"/>
      <c r="F89" s="90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</row>
    <row r="90" spans="1:25" ht="12.75">
      <c r="A90" s="115"/>
      <c r="B90" s="82" t="s">
        <v>121</v>
      </c>
      <c r="C90" s="95"/>
      <c r="D90" s="95"/>
      <c r="E90" s="95"/>
      <c r="F90" s="45">
        <f>+F7+F12+F14+F20+F35+F36+F41+F45+F59+F62+F65+F70+F83</f>
        <v>3278950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2:25" ht="6" customHeight="1">
      <c r="B91" s="117"/>
      <c r="C91" s="118"/>
      <c r="D91" s="118"/>
      <c r="E91" s="118"/>
      <c r="F91" s="119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</row>
    <row r="92" spans="5:25" ht="12.75">
      <c r="E92"/>
      <c r="F92" s="120"/>
      <c r="H92" s="121">
        <f aca="true" t="shared" si="2" ref="H92:Q92">SUM(H6:H91)</f>
        <v>-1415054</v>
      </c>
      <c r="I92" s="121">
        <f t="shared" si="2"/>
        <v>1525751</v>
      </c>
      <c r="J92" s="121">
        <f t="shared" si="2"/>
        <v>0</v>
      </c>
      <c r="K92" s="121">
        <f t="shared" si="2"/>
        <v>0</v>
      </c>
      <c r="L92" s="121">
        <f t="shared" si="2"/>
        <v>0</v>
      </c>
      <c r="M92" s="121">
        <f t="shared" si="2"/>
        <v>0</v>
      </c>
      <c r="N92" s="121">
        <f t="shared" si="2"/>
        <v>0</v>
      </c>
      <c r="O92" s="121">
        <f t="shared" si="2"/>
        <v>0</v>
      </c>
      <c r="P92" s="121">
        <f t="shared" si="2"/>
        <v>0</v>
      </c>
      <c r="Q92" s="121">
        <f t="shared" si="2"/>
        <v>0</v>
      </c>
      <c r="R92" s="121"/>
      <c r="S92" s="121"/>
      <c r="T92" s="121">
        <f aca="true" t="shared" si="3" ref="T92:Y92">SUM(T6:T91)</f>
        <v>-1100</v>
      </c>
      <c r="U92" s="121">
        <f t="shared" si="3"/>
        <v>3750</v>
      </c>
      <c r="V92" s="121">
        <f t="shared" si="3"/>
        <v>-9950</v>
      </c>
      <c r="W92" s="121">
        <f t="shared" si="3"/>
        <v>0</v>
      </c>
      <c r="X92" s="121">
        <f t="shared" si="3"/>
        <v>-103397</v>
      </c>
      <c r="Y92" s="121">
        <f t="shared" si="3"/>
        <v>0</v>
      </c>
    </row>
    <row r="93" spans="5:8" ht="12.75">
      <c r="E93" s="122"/>
      <c r="F93" s="123"/>
      <c r="H93"/>
    </row>
    <row r="94" spans="5:8" ht="12.75">
      <c r="E94" s="122"/>
      <c r="F94" s="123"/>
      <c r="H94"/>
    </row>
    <row r="95" spans="5:8" ht="12.75">
      <c r="E95" s="122"/>
      <c r="F95" s="123"/>
      <c r="H95" s="124" t="s">
        <v>122</v>
      </c>
    </row>
    <row r="96" spans="5:8" ht="12.75">
      <c r="E96" s="122"/>
      <c r="F96" s="123"/>
      <c r="H96" s="124" t="s">
        <v>123</v>
      </c>
    </row>
    <row r="97" spans="5:6" ht="12.75">
      <c r="E97" s="122"/>
      <c r="F97" s="123"/>
    </row>
    <row r="98" spans="5:6" ht="12.75">
      <c r="E98" s="122" t="s">
        <v>124</v>
      </c>
      <c r="F98" s="123">
        <f>F90-F88-F86</f>
        <v>0</v>
      </c>
    </row>
    <row r="99" spans="5:6" ht="12.75">
      <c r="E99" s="122" t="s">
        <v>125</v>
      </c>
      <c r="F99" s="123">
        <f>+F11+F13+F15+F23+F27+F34+F38+F40+F52+F58+F61+F64+F67+F69+F77+F84+F88</f>
        <v>0</v>
      </c>
    </row>
    <row r="100" spans="5:6" ht="12.75">
      <c r="E100" s="122" t="s">
        <v>126</v>
      </c>
      <c r="F100" s="123">
        <f>+F7+F12+F14+F20+F35+F36+F41+F45+F59+F62+F65+F70+F83-F90</f>
        <v>0</v>
      </c>
    </row>
  </sheetData>
  <sheetProtection selectLockedCells="1" selectUnlockedCells="1"/>
  <mergeCells count="1">
    <mergeCell ref="B4:E4"/>
  </mergeCells>
  <printOptions horizontalCentered="1" verticalCentered="1"/>
  <pageMargins left="0.19652777777777777" right="0.19652777777777777" top="0.19652777777777777" bottom="0.19652777777777777" header="0.5118055555555555" footer="0"/>
  <pageSetup fitToHeight="1" fitToWidth="1" horizontalDpi="300" verticalDpi="300" orientation="landscape" paperSize="9" scale="44" r:id="rId1"/>
  <headerFooter alignWithMargins="0">
    <oddFooter>&amp;C&amp;F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jcervello</dc:creator>
  <cp:keywords/>
  <dc:description/>
  <cp:lastModifiedBy>modf</cp:lastModifiedBy>
  <cp:lastPrinted>2016-12-05T09:03:39Z</cp:lastPrinted>
  <dcterms:created xsi:type="dcterms:W3CDTF">2004-04-21T15:30:40Z</dcterms:created>
  <dcterms:modified xsi:type="dcterms:W3CDTF">2017-12-11T16:14:03Z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INNOVA GRUP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