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Serveis Econòmics\2018\PRESSUPOSTOS 2018\REDESSA\"/>
    </mc:Choice>
  </mc:AlternateContent>
  <bookViews>
    <workbookView xWindow="120" yWindow="30" windowWidth="15180" windowHeight="8580" tabRatio="704"/>
  </bookViews>
  <sheets>
    <sheet name="PiG" sheetId="1" r:id="rId1"/>
  </sheets>
  <definedNames>
    <definedName name="_xlnm.Print_Area" localSheetId="0">PiG!$B$1:$AA$91</definedName>
  </definedNames>
  <calcPr calcId="162913"/>
</workbook>
</file>

<file path=xl/calcChain.xml><?xml version="1.0" encoding="utf-8"?>
<calcChain xmlns="http://schemas.openxmlformats.org/spreadsheetml/2006/main">
  <c r="F91" i="1" l="1"/>
  <c r="G91" i="1"/>
  <c r="F44" i="1" l="1"/>
  <c r="G44" i="1"/>
  <c r="Z28" i="1" l="1"/>
  <c r="Z54" i="1" l="1"/>
  <c r="K9" i="1"/>
  <c r="Z51" i="1" l="1"/>
  <c r="K93" i="1" l="1"/>
  <c r="K22" i="1"/>
  <c r="AA42" i="1" l="1"/>
  <c r="H42" i="1"/>
  <c r="F83" i="1" l="1"/>
  <c r="G83" i="1"/>
  <c r="G69" i="1"/>
  <c r="G67" i="1"/>
  <c r="G64" i="1"/>
  <c r="G61" i="1"/>
  <c r="F73" i="1"/>
  <c r="G89" i="1"/>
  <c r="AA8" i="1"/>
  <c r="R93" i="1"/>
  <c r="S93" i="1"/>
  <c r="Q93" i="1"/>
  <c r="AA85" i="1"/>
  <c r="AA84" i="1"/>
  <c r="AA78" i="1"/>
  <c r="AA70" i="1"/>
  <c r="AA68" i="1"/>
  <c r="AA66" i="1"/>
  <c r="AA65" i="1"/>
  <c r="AA63" i="1"/>
  <c r="AA62" i="1"/>
  <c r="AA60" i="1"/>
  <c r="AA59" i="1"/>
  <c r="AA56" i="1"/>
  <c r="AA55" i="1"/>
  <c r="AA54" i="1"/>
  <c r="AA52" i="1"/>
  <c r="AA51" i="1"/>
  <c r="AA49" i="1"/>
  <c r="AA41" i="1"/>
  <c r="AA40" i="1"/>
  <c r="AA38" i="1"/>
  <c r="AA36" i="1"/>
  <c r="AA35" i="1"/>
  <c r="AA34" i="1"/>
  <c r="AA33" i="1"/>
  <c r="AA32" i="1"/>
  <c r="AA31" i="1"/>
  <c r="AA30" i="1"/>
  <c r="AA28" i="1"/>
  <c r="AA26" i="1"/>
  <c r="AA25" i="1"/>
  <c r="AA24" i="1"/>
  <c r="AA22" i="1"/>
  <c r="AA21" i="1"/>
  <c r="AA19" i="1"/>
  <c r="AA18" i="1"/>
  <c r="AA17" i="1"/>
  <c r="AA16" i="1"/>
  <c r="AA14" i="1"/>
  <c r="AA13" i="1"/>
  <c r="AA12" i="1"/>
  <c r="AA11" i="1"/>
  <c r="AA9" i="1"/>
  <c r="AA71" i="1"/>
  <c r="H68" i="1"/>
  <c r="H85" i="1"/>
  <c r="H84" i="1"/>
  <c r="H83" i="1" s="1"/>
  <c r="H78" i="1"/>
  <c r="H71" i="1"/>
  <c r="H70" i="1"/>
  <c r="H66" i="1"/>
  <c r="H63" i="1"/>
  <c r="H62" i="1"/>
  <c r="H60" i="1"/>
  <c r="H59" i="1"/>
  <c r="H58" i="1" s="1"/>
  <c r="H52" i="1"/>
  <c r="H65" i="1"/>
  <c r="H56" i="1"/>
  <c r="H55" i="1"/>
  <c r="H54" i="1"/>
  <c r="H51" i="1"/>
  <c r="H49" i="1"/>
  <c r="H48" i="1"/>
  <c r="H41" i="1"/>
  <c r="H40" i="1"/>
  <c r="H38" i="1"/>
  <c r="H36" i="1"/>
  <c r="H35" i="1"/>
  <c r="H34" i="1"/>
  <c r="H33" i="1"/>
  <c r="H32" i="1"/>
  <c r="H31" i="1"/>
  <c r="H30" i="1"/>
  <c r="H28" i="1"/>
  <c r="H26" i="1"/>
  <c r="H25" i="1"/>
  <c r="H24" i="1"/>
  <c r="H22" i="1"/>
  <c r="H21" i="1"/>
  <c r="H19" i="1"/>
  <c r="H18" i="1"/>
  <c r="H17" i="1"/>
  <c r="H16" i="1"/>
  <c r="H14" i="1"/>
  <c r="H13" i="1"/>
  <c r="H12" i="1"/>
  <c r="H11" i="1"/>
  <c r="H9" i="1"/>
  <c r="H8" i="1"/>
  <c r="AA48" i="1"/>
  <c r="J93" i="1"/>
  <c r="L93" i="1"/>
  <c r="M93" i="1"/>
  <c r="N93" i="1"/>
  <c r="O93" i="1"/>
  <c r="P93" i="1"/>
  <c r="V93" i="1"/>
  <c r="W93" i="1"/>
  <c r="X93" i="1"/>
  <c r="Y93" i="1"/>
  <c r="Z93" i="1"/>
  <c r="G73" i="1" l="1"/>
  <c r="G76" i="1" s="1"/>
  <c r="G80" i="1" s="1"/>
  <c r="G87" i="1" s="1"/>
  <c r="F76" i="1"/>
  <c r="F80" i="1" s="1"/>
  <c r="F87" i="1" s="1"/>
  <c r="F89" i="1"/>
  <c r="H69" i="1"/>
  <c r="H67" i="1" s="1"/>
  <c r="H29" i="1"/>
  <c r="H27" i="1" s="1"/>
  <c r="H39" i="1"/>
  <c r="H50" i="1"/>
  <c r="H61" i="1"/>
  <c r="H57" i="1" s="1"/>
  <c r="AA93" i="1"/>
  <c r="H37" i="1"/>
  <c r="H7" i="1"/>
  <c r="H64" i="1"/>
  <c r="H20" i="1"/>
  <c r="H47" i="1"/>
  <c r="H10" i="1"/>
  <c r="H15" i="1"/>
  <c r="H53" i="1"/>
  <c r="H23" i="1"/>
  <c r="H89" i="1" l="1"/>
  <c r="H100" i="1" s="1"/>
  <c r="H91" i="1"/>
  <c r="H44" i="1"/>
  <c r="H46" i="1"/>
  <c r="H101" i="1" l="1"/>
  <c r="H73" i="1"/>
  <c r="H76" i="1" s="1"/>
  <c r="H80" i="1" s="1"/>
  <c r="H87" i="1" s="1"/>
  <c r="H99" i="1" s="1"/>
</calcChain>
</file>

<file path=xl/sharedStrings.xml><?xml version="1.0" encoding="utf-8"?>
<sst xmlns="http://schemas.openxmlformats.org/spreadsheetml/2006/main" count="134" uniqueCount="132">
  <si>
    <t>TERCERS</t>
  </si>
  <si>
    <t>a) Consum de mercaderies</t>
  </si>
  <si>
    <t>a) Serveis exteriors</t>
  </si>
  <si>
    <t>b) Tributs</t>
  </si>
  <si>
    <t>b.1) Tributs Ajuntament</t>
  </si>
  <si>
    <t>b.2) Tributs NO Ajuntament</t>
  </si>
  <si>
    <t>a) Vendes</t>
  </si>
  <si>
    <t>b) Prestacions de serveis</t>
  </si>
  <si>
    <t>A) Total DESPESES del Compte de Pèrdues i Guanys</t>
  </si>
  <si>
    <t>B) Total INGRESSOS del Compte de Pèrdues i Guanys</t>
  </si>
  <si>
    <t>HOSPITAL</t>
  </si>
  <si>
    <t>GECOHSA</t>
  </si>
  <si>
    <t>CENTRE MQ</t>
  </si>
  <si>
    <t>RTP</t>
  </si>
  <si>
    <t>REDESSA</t>
  </si>
  <si>
    <t>RELLSA</t>
  </si>
  <si>
    <t>CONCEPTES</t>
  </si>
  <si>
    <t>AJUNTAMENT</t>
  </si>
  <si>
    <t>TOTAL EMP.</t>
  </si>
  <si>
    <t>COMPTE DE PÈRDUES I GUANYS</t>
  </si>
  <si>
    <t>Comptes</t>
  </si>
  <si>
    <t>A) OPERACIONS CONTINUADES</t>
  </si>
  <si>
    <t>A1. Import net de la xifra de negoci</t>
  </si>
  <si>
    <t>700,701,702,703,704,(706),(708),(709)</t>
  </si>
  <si>
    <t>(6930),71,7930</t>
  </si>
  <si>
    <t>A3. Treballs realitzats per a l'empresa per al seu actiu</t>
  </si>
  <si>
    <t>A4. Aprovisionaments</t>
  </si>
  <si>
    <t>(600),6060,6080,6090,610</t>
  </si>
  <si>
    <t>(601),(602),6061,6062,6081,6082,6091,6092,611,612</t>
  </si>
  <si>
    <t>b) Consum de matèries primes i altres matèries consumibles</t>
  </si>
  <si>
    <t>(607),</t>
  </si>
  <si>
    <t>c) Treballs realitzats per altres empreses</t>
  </si>
  <si>
    <t>(6931),(6932),(6933),7931,7932,7933</t>
  </si>
  <si>
    <t>d) Deterioració de mercaderies, matèries primes i altres aprovisionaments</t>
  </si>
  <si>
    <t>A5. Altres ingressos d'explotació</t>
  </si>
  <si>
    <t>a) Ingressos accessoris i altres de gestió corrent</t>
  </si>
  <si>
    <t>740, 747</t>
  </si>
  <si>
    <t>b) Subvencions d'explotació incorporades al resultat de l'exercici</t>
  </si>
  <si>
    <t>A6. Despeses de personal</t>
  </si>
  <si>
    <t>(640),(641),(6450)</t>
  </si>
  <si>
    <t>a) Sous, salaris i assimilats</t>
  </si>
  <si>
    <t>(642),(643),(649)</t>
  </si>
  <si>
    <t>b) Carregues socials</t>
  </si>
  <si>
    <t>(644),(6457),7950,7957</t>
  </si>
  <si>
    <t>c) Provisions</t>
  </si>
  <si>
    <t>A7. Altres despeses d'explotació</t>
  </si>
  <si>
    <t>(62),</t>
  </si>
  <si>
    <t>(631),(634),636,639</t>
  </si>
  <si>
    <t>(650),(694),(695),794,7954</t>
  </si>
  <si>
    <t>c) Pèrdues, deterioració i variació de provisions per operacions comercials</t>
  </si>
  <si>
    <t>(651),(659)</t>
  </si>
  <si>
    <t>d) Altres despeses de gestió corrent</t>
  </si>
  <si>
    <t>(68),</t>
  </si>
  <si>
    <t>A8. Amortització de l'immobilitzat</t>
  </si>
  <si>
    <t>A9. Imputació de subvencions d'immobilitzat no financer i altres</t>
  </si>
  <si>
    <t>7951,7952,7955,7956</t>
  </si>
  <si>
    <t>A10. Excés de provisions</t>
  </si>
  <si>
    <t>A11. Deterioració i resultats per venda del immobilitzat</t>
  </si>
  <si>
    <t>(690),(691),(692),790,791,792</t>
  </si>
  <si>
    <t>a) Deterioracions i pèrdues</t>
  </si>
  <si>
    <t>(670),(671),(672),770,771,772</t>
  </si>
  <si>
    <t>b) Resultats per venda i altres</t>
  </si>
  <si>
    <t>A.I) RESULTAT D'EXPLOTACIÓ</t>
  </si>
  <si>
    <t>A12. Ingressos financers</t>
  </si>
  <si>
    <t>a) De participacions en instruments de patrimoni</t>
  </si>
  <si>
    <t>a.1) En empreses del grup i associades</t>
  </si>
  <si>
    <t>a.2) En tercers</t>
  </si>
  <si>
    <t>b) De valors negociables i altres instruments financers</t>
  </si>
  <si>
    <t>7610,7611,76200,76201,76210,76211</t>
  </si>
  <si>
    <t>b.1) D'empreses del grup i associades</t>
  </si>
  <si>
    <t>7612,7613,76202,76203,76212,76213,767,769</t>
  </si>
  <si>
    <t>b.2) De tercers</t>
  </si>
  <si>
    <t>A13. Despeses financeres</t>
  </si>
  <si>
    <t>(6610),(6611),(6615),(6616),(6620),(6621),(6640),(6641),(6650),(6651),6654,6655</t>
  </si>
  <si>
    <t>a) Per deutes amb empreses del grup i associades</t>
  </si>
  <si>
    <t>(6612),(6613),(6617),(6618),(6622),(6623)</t>
  </si>
  <si>
    <t>b) Per deutes amb tercers</t>
  </si>
  <si>
    <t>(6624),(6642),(6643),(6652),(6653),(669),660</t>
  </si>
  <si>
    <t>c) Per actualització de provisions</t>
  </si>
  <si>
    <t>A14. Variació de valor raonable en instruments financers</t>
  </si>
  <si>
    <t>(6630),(6631),(6633),7630,7631,7633</t>
  </si>
  <si>
    <t>a) Cartera de negociació i altres</t>
  </si>
  <si>
    <t>(6632),7632</t>
  </si>
  <si>
    <t>b) Imputació al resultat del exercici per actius financers disponibles per a la venda</t>
  </si>
  <si>
    <t>(668),768</t>
  </si>
  <si>
    <t>A15. Diferències de canvi</t>
  </si>
  <si>
    <t>A16. Deterioracions i resultat per venda d'instruments financers</t>
  </si>
  <si>
    <t>(696),(697),(698),(699),796,797,798,799</t>
  </si>
  <si>
    <t>(666),(667),(673),(675),766,773,775</t>
  </si>
  <si>
    <t>A.II) RESULTAT FINANCER</t>
  </si>
  <si>
    <t>A.III) RESULTAT ABANS D'IMPOSTOS</t>
  </si>
  <si>
    <t>A17. Impost sobre Societats</t>
  </si>
  <si>
    <t>A.IV) RESULTAT DE L'EXERCICI PROCEDENT D'OPERACIONS CONTINUADES</t>
  </si>
  <si>
    <t>B) OPERACIONS INTERROMPUDES</t>
  </si>
  <si>
    <t>B18. Resultat de l'exercici procedent d'operacions interrompudes net d'impostos</t>
  </si>
  <si>
    <t>A.V) RESULTAT DE L'EXERCICI (BENEFICIS O PÈRDUES)</t>
  </si>
  <si>
    <t xml:space="preserve">Els imports del grup 6 s'han de posar en negatiu </t>
  </si>
  <si>
    <t>Control 1</t>
  </si>
  <si>
    <t>Control 2</t>
  </si>
  <si>
    <t>Control 3</t>
  </si>
  <si>
    <t>(6930),7930</t>
  </si>
  <si>
    <t>(670),(671),(672)</t>
  </si>
  <si>
    <t>770,771,772</t>
  </si>
  <si>
    <t>7630,7631,7633</t>
  </si>
  <si>
    <t>(6632),</t>
  </si>
  <si>
    <t>(6630),(6631),(6633)</t>
  </si>
  <si>
    <t>(666),(667),(673),(675)</t>
  </si>
  <si>
    <t>766,773,775</t>
  </si>
  <si>
    <t>Resultat positiu</t>
  </si>
  <si>
    <t>(71)</t>
  </si>
  <si>
    <t>71</t>
  </si>
  <si>
    <t>7632</t>
  </si>
  <si>
    <t>(668)</t>
  </si>
  <si>
    <t>768</t>
  </si>
  <si>
    <t>Abans d'imprimir agrupeu les files de text vermell per a una millor presentació</t>
  </si>
  <si>
    <t>A2. Variació d'existències de productes acabats i en curs de fabricació</t>
  </si>
  <si>
    <t>Resultat negatiu</t>
  </si>
  <si>
    <t>SAGESSA</t>
  </si>
  <si>
    <t>GINSA AIE</t>
  </si>
  <si>
    <t>LABORATORI</t>
  </si>
  <si>
    <t>FASS</t>
  </si>
  <si>
    <t>FUNRED</t>
  </si>
  <si>
    <t>REUS SER.MU</t>
  </si>
  <si>
    <t>REUS MOBIL.</t>
  </si>
  <si>
    <t>FUND. AT.SOCIAL</t>
  </si>
  <si>
    <t>FUND. EDUCATIVA</t>
  </si>
  <si>
    <t>PRESSUPOST PER A L'EXERCICI 2018</t>
  </si>
  <si>
    <t>PRESSUPOST 2017</t>
  </si>
  <si>
    <t>PREVISIO TANCAMENT 2017</t>
  </si>
  <si>
    <t>PRESSUPOST 2018</t>
  </si>
  <si>
    <t>REUS DESENVOLUPAMENT ECONOMIC, SA</t>
  </si>
  <si>
    <t>A12. Altres resultats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</si>
</sst>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0"/>
      <name val="Arial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16"/>
      <name val="Tahoma"/>
      <family val="2"/>
    </font>
    <font>
      <sz val="10"/>
      <color indexed="16"/>
      <name val="Tahoma"/>
      <family val="2"/>
    </font>
    <font>
      <b/>
      <sz val="10"/>
      <color indexed="9"/>
      <name val="Tahoma"/>
      <family val="2"/>
    </font>
    <font>
      <sz val="10"/>
      <color indexed="18"/>
      <name val="Tahoma"/>
      <family val="2"/>
    </font>
    <font>
      <sz val="10"/>
      <color indexed="9"/>
      <name val="Tahoma"/>
      <family val="2"/>
    </font>
    <font>
      <b/>
      <sz val="10"/>
      <color indexed="54"/>
      <name val="Tahoma"/>
      <family val="2"/>
    </font>
    <font>
      <sz val="8"/>
      <color indexed="10"/>
      <name val="Tahoma"/>
      <family val="2"/>
    </font>
    <font>
      <sz val="10"/>
      <color indexed="62"/>
      <name val="Tahoma"/>
      <family val="2"/>
    </font>
    <font>
      <sz val="10"/>
      <color indexed="60"/>
      <name val="Tahoma"/>
      <family val="2"/>
    </font>
    <font>
      <sz val="10"/>
      <color indexed="1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7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 style="hair">
        <color indexed="16"/>
      </right>
      <top style="hair">
        <color indexed="16"/>
      </top>
      <bottom style="hair">
        <color indexed="1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16"/>
      </left>
      <right/>
      <top style="hair">
        <color indexed="16"/>
      </top>
      <bottom style="hair">
        <color indexed="16"/>
      </bottom>
      <diagonal/>
    </border>
    <border>
      <left/>
      <right/>
      <top style="hair">
        <color indexed="16"/>
      </top>
      <bottom style="hair">
        <color indexed="16"/>
      </bottom>
      <diagonal/>
    </border>
    <border>
      <left/>
      <right/>
      <top style="dashed">
        <color indexed="22"/>
      </top>
      <bottom style="dashed">
        <color indexed="22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 style="dashed">
        <color indexed="22"/>
      </top>
      <bottom style="dashed">
        <color indexed="22"/>
      </bottom>
      <diagonal/>
    </border>
    <border>
      <left style="dashed">
        <color indexed="22"/>
      </left>
      <right/>
      <top style="dashed">
        <color indexed="22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 style="dashed">
        <color indexed="22"/>
      </right>
      <top style="dashed">
        <color indexed="22"/>
      </top>
      <bottom/>
      <diagonal/>
    </border>
    <border>
      <left style="dashed">
        <color indexed="22"/>
      </left>
      <right style="dashed">
        <color indexed="22"/>
      </right>
      <top style="dashed">
        <color indexed="22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9"/>
      </left>
      <right/>
      <top/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 style="dashed">
        <color indexed="22"/>
      </bottom>
      <diagonal/>
    </border>
    <border>
      <left style="dotted">
        <color indexed="9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dashed">
        <color indexed="22"/>
      </right>
      <top style="dashed">
        <color indexed="22"/>
      </top>
      <bottom style="dashed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dashed">
        <color indexed="22"/>
      </left>
      <right/>
      <top/>
      <bottom style="dashed">
        <color indexed="22"/>
      </bottom>
      <diagonal/>
    </border>
    <border>
      <left/>
      <right style="dashed">
        <color indexed="22"/>
      </right>
      <top/>
      <bottom style="dashed">
        <color indexed="22"/>
      </bottom>
      <diagonal/>
    </border>
    <border>
      <left style="dashed">
        <color indexed="22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thin">
        <color indexed="64"/>
      </right>
      <top style="dashed">
        <color indexed="22"/>
      </top>
      <bottom style="dashed">
        <color indexed="22"/>
      </bottom>
      <diagonal/>
    </border>
    <border>
      <left style="thin">
        <color indexed="64"/>
      </left>
      <right style="dashed">
        <color indexed="22"/>
      </right>
      <top style="dashed">
        <color indexed="22"/>
      </top>
      <bottom style="dashed">
        <color indexed="22"/>
      </bottom>
      <diagonal/>
    </border>
    <border>
      <left style="dotted">
        <color indexed="9"/>
      </left>
      <right style="dotted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/>
      <diagonal/>
    </border>
    <border>
      <left/>
      <right/>
      <top/>
      <bottom style="thin">
        <color indexed="22"/>
      </bottom>
      <diagonal/>
    </border>
    <border>
      <left/>
      <right style="thin">
        <color indexed="64"/>
      </right>
      <top style="dashed">
        <color indexed="22"/>
      </top>
      <bottom/>
      <diagonal/>
    </border>
  </borders>
  <cellStyleXfs count="1">
    <xf numFmtId="0" fontId="0" fillId="0" borderId="0"/>
  </cellStyleXfs>
  <cellXfs count="144">
    <xf numFmtId="0" fontId="0" fillId="0" borderId="0" xfId="0"/>
    <xf numFmtId="0" fontId="3" fillId="2" borderId="2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4" fontId="2" fillId="0" borderId="0" xfId="0" applyNumberFormat="1" applyFont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/>
    </xf>
    <xf numFmtId="4" fontId="5" fillId="3" borderId="1" xfId="0" applyNumberFormat="1" applyFont="1" applyFill="1" applyBorder="1" applyAlignment="1" applyProtection="1">
      <alignment horizontal="center" vertical="center"/>
    </xf>
    <xf numFmtId="4" fontId="1" fillId="0" borderId="0" xfId="0" applyNumberFormat="1" applyFont="1" applyFill="1" applyAlignment="1" applyProtection="1">
      <alignment horizontal="center" vertical="center" wrapText="1"/>
    </xf>
    <xf numFmtId="4" fontId="2" fillId="0" borderId="0" xfId="0" applyNumberFormat="1" applyFont="1" applyFill="1" applyBorder="1" applyAlignment="1" applyProtection="1">
      <alignment horizontal="center"/>
    </xf>
    <xf numFmtId="0" fontId="3" fillId="2" borderId="4" xfId="0" applyFont="1" applyFill="1" applyBorder="1" applyAlignment="1" applyProtection="1">
      <alignment vertical="center"/>
    </xf>
    <xf numFmtId="0" fontId="3" fillId="2" borderId="5" xfId="0" applyFont="1" applyFill="1" applyBorder="1" applyAlignment="1" applyProtection="1">
      <alignment vertical="center"/>
    </xf>
    <xf numFmtId="0" fontId="2" fillId="0" borderId="0" xfId="0" applyFont="1" applyProtection="1"/>
    <xf numFmtId="0" fontId="8" fillId="0" borderId="0" xfId="0" applyFont="1" applyFill="1" applyBorder="1" applyAlignment="1" applyProtection="1">
      <alignment horizontal="right" vertical="center"/>
    </xf>
    <xf numFmtId="0" fontId="2" fillId="0" borderId="0" xfId="0" applyFont="1" applyFill="1" applyProtection="1"/>
    <xf numFmtId="0" fontId="1" fillId="0" borderId="0" xfId="0" applyFont="1" applyAlignment="1" applyProtection="1">
      <alignment vertical="top"/>
    </xf>
    <xf numFmtId="0" fontId="2" fillId="0" borderId="0" xfId="0" applyFont="1" applyAlignment="1" applyProtection="1">
      <alignment vertical="top"/>
    </xf>
    <xf numFmtId="4" fontId="2" fillId="0" borderId="0" xfId="0" applyNumberFormat="1" applyFont="1" applyAlignment="1" applyProtection="1">
      <alignment vertical="top"/>
    </xf>
    <xf numFmtId="4" fontId="2" fillId="0" borderId="0" xfId="0" applyNumberFormat="1" applyFont="1" applyProtection="1"/>
    <xf numFmtId="4" fontId="2" fillId="0" borderId="0" xfId="0" applyNumberFormat="1" applyFont="1" applyFill="1" applyProtection="1"/>
    <xf numFmtId="0" fontId="1" fillId="0" borderId="0" xfId="0" applyFont="1" applyBorder="1" applyProtection="1"/>
    <xf numFmtId="0" fontId="2" fillId="0" borderId="0" xfId="0" applyFont="1" applyBorder="1" applyProtection="1"/>
    <xf numFmtId="0" fontId="2" fillId="0" borderId="6" xfId="0" applyFont="1" applyBorder="1" applyProtection="1"/>
    <xf numFmtId="0" fontId="2" fillId="0" borderId="6" xfId="0" applyFont="1" applyFill="1" applyBorder="1" applyProtection="1"/>
    <xf numFmtId="0" fontId="1" fillId="0" borderId="0" xfId="0" applyFont="1" applyProtection="1"/>
    <xf numFmtId="0" fontId="2" fillId="0" borderId="0" xfId="0" applyFont="1" applyFill="1" applyBorder="1" applyProtection="1"/>
    <xf numFmtId="4" fontId="2" fillId="0" borderId="0" xfId="0" applyNumberFormat="1" applyFont="1" applyFill="1" applyAlignment="1" applyProtection="1">
      <alignment horizontal="center"/>
    </xf>
    <xf numFmtId="0" fontId="2" fillId="0" borderId="0" xfId="0" applyFont="1" applyAlignment="1" applyProtection="1">
      <alignment horizontal="right"/>
    </xf>
    <xf numFmtId="0" fontId="9" fillId="0" borderId="7" xfId="0" applyFont="1" applyBorder="1" applyAlignment="1" applyProtection="1">
      <alignment horizontal="right"/>
    </xf>
    <xf numFmtId="0" fontId="9" fillId="0" borderId="8" xfId="0" applyFont="1" applyFill="1" applyBorder="1" applyAlignment="1" applyProtection="1">
      <alignment horizontal="right"/>
    </xf>
    <xf numFmtId="0" fontId="9" fillId="0" borderId="8" xfId="0" applyFont="1" applyBorder="1" applyAlignment="1" applyProtection="1">
      <alignment horizontal="right" vertical="top"/>
    </xf>
    <xf numFmtId="0" fontId="9" fillId="0" borderId="8" xfId="0" applyFont="1" applyBorder="1" applyAlignment="1" applyProtection="1">
      <alignment horizontal="right"/>
    </xf>
    <xf numFmtId="0" fontId="5" fillId="0" borderId="0" xfId="0" applyFont="1" applyFill="1" applyBorder="1" applyAlignment="1" applyProtection="1">
      <alignment vertical="center"/>
    </xf>
    <xf numFmtId="0" fontId="2" fillId="0" borderId="9" xfId="0" applyFont="1" applyBorder="1" applyProtection="1"/>
    <xf numFmtId="0" fontId="2" fillId="0" borderId="10" xfId="0" applyFont="1" applyBorder="1" applyProtection="1"/>
    <xf numFmtId="0" fontId="2" fillId="0" borderId="9" xfId="0" applyFont="1" applyFill="1" applyBorder="1" applyProtection="1"/>
    <xf numFmtId="0" fontId="2" fillId="0" borderId="11" xfId="0" applyFont="1" applyBorder="1" applyProtection="1"/>
    <xf numFmtId="0" fontId="3" fillId="2" borderId="2" xfId="0" applyFont="1" applyFill="1" applyBorder="1" applyAlignment="1" applyProtection="1">
      <alignment horizontal="right" vertical="center"/>
    </xf>
    <xf numFmtId="0" fontId="9" fillId="4" borderId="0" xfId="0" applyFont="1" applyFill="1" applyBorder="1" applyAlignment="1" applyProtection="1">
      <alignment horizontal="right"/>
    </xf>
    <xf numFmtId="0" fontId="5" fillId="0" borderId="0" xfId="0" applyFont="1" applyFill="1" applyBorder="1" applyProtection="1"/>
    <xf numFmtId="0" fontId="4" fillId="0" borderId="0" xfId="0" applyFont="1" applyBorder="1" applyProtection="1"/>
    <xf numFmtId="0" fontId="9" fillId="0" borderId="0" xfId="0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right"/>
    </xf>
    <xf numFmtId="4" fontId="2" fillId="5" borderId="1" xfId="0" applyNumberFormat="1" applyFont="1" applyFill="1" applyBorder="1" applyAlignment="1" applyProtection="1">
      <alignment horizontal="center"/>
    </xf>
    <xf numFmtId="4" fontId="12" fillId="0" borderId="0" xfId="0" applyNumberFormat="1" applyFont="1" applyAlignment="1" applyProtection="1">
      <alignment horizontal="center"/>
    </xf>
    <xf numFmtId="0" fontId="9" fillId="4" borderId="0" xfId="0" applyNumberFormat="1" applyFont="1" applyFill="1" applyBorder="1" applyAlignment="1" applyProtection="1">
      <alignment horizontal="right"/>
    </xf>
    <xf numFmtId="0" fontId="9" fillId="0" borderId="6" xfId="0" quotePrefix="1" applyFont="1" applyFill="1" applyBorder="1" applyProtection="1"/>
    <xf numFmtId="0" fontId="9" fillId="0" borderId="9" xfId="0" applyFont="1" applyBorder="1" applyProtection="1"/>
    <xf numFmtId="0" fontId="4" fillId="0" borderId="13" xfId="0" applyFont="1" applyBorder="1" applyProtection="1"/>
    <xf numFmtId="0" fontId="1" fillId="0" borderId="13" xfId="0" applyFont="1" applyBorder="1" applyProtection="1"/>
    <xf numFmtId="4" fontId="4" fillId="0" borderId="13" xfId="0" applyNumberFormat="1" applyFont="1" applyFill="1" applyBorder="1" applyAlignment="1" applyProtection="1"/>
    <xf numFmtId="0" fontId="1" fillId="0" borderId="14" xfId="0" applyFont="1" applyBorder="1" applyProtection="1"/>
    <xf numFmtId="0" fontId="2" fillId="0" borderId="15" xfId="0" applyFont="1" applyBorder="1" applyProtection="1"/>
    <xf numFmtId="0" fontId="6" fillId="0" borderId="13" xfId="0" applyFont="1" applyBorder="1" applyProtection="1"/>
    <xf numFmtId="0" fontId="1" fillId="0" borderId="16" xfId="0" applyFont="1" applyBorder="1" applyProtection="1"/>
    <xf numFmtId="0" fontId="2" fillId="0" borderId="3" xfId="0" applyFont="1" applyBorder="1" applyProtection="1"/>
    <xf numFmtId="0" fontId="1" fillId="0" borderId="9" xfId="0" applyFont="1" applyBorder="1" applyProtection="1"/>
    <xf numFmtId="0" fontId="2" fillId="0" borderId="8" xfId="0" applyFont="1" applyBorder="1" applyProtection="1"/>
    <xf numFmtId="0" fontId="7" fillId="0" borderId="17" xfId="0" applyFont="1" applyFill="1" applyBorder="1" applyProtection="1"/>
    <xf numFmtId="0" fontId="7" fillId="0" borderId="18" xfId="0" applyFont="1" applyFill="1" applyBorder="1" applyProtection="1"/>
    <xf numFmtId="4" fontId="5" fillId="0" borderId="17" xfId="0" applyNumberFormat="1" applyFont="1" applyFill="1" applyBorder="1" applyAlignment="1" applyProtection="1">
      <alignment horizontal="center" vertical="center"/>
    </xf>
    <xf numFmtId="0" fontId="6" fillId="0" borderId="19" xfId="0" applyFont="1" applyBorder="1" applyProtection="1"/>
    <xf numFmtId="0" fontId="6" fillId="0" borderId="8" xfId="0" applyFont="1" applyBorder="1" applyProtection="1"/>
    <xf numFmtId="0" fontId="6" fillId="0" borderId="8" xfId="0" applyFont="1" applyFill="1" applyBorder="1" applyProtection="1"/>
    <xf numFmtId="0" fontId="2" fillId="0" borderId="20" xfId="0" applyFont="1" applyBorder="1" applyProtection="1"/>
    <xf numFmtId="0" fontId="2" fillId="0" borderId="7" xfId="0" applyFont="1" applyBorder="1" applyProtection="1"/>
    <xf numFmtId="0" fontId="2" fillId="0" borderId="21" xfId="0" applyFont="1" applyBorder="1" applyProtection="1"/>
    <xf numFmtId="0" fontId="9" fillId="0" borderId="9" xfId="0" applyFont="1" applyFill="1" applyBorder="1" applyProtection="1"/>
    <xf numFmtId="0" fontId="2" fillId="0" borderId="21" xfId="0" applyFont="1" applyFill="1" applyBorder="1" applyProtection="1"/>
    <xf numFmtId="0" fontId="9" fillId="0" borderId="9" xfId="0" quotePrefix="1" applyFont="1" applyFill="1" applyBorder="1" applyProtection="1"/>
    <xf numFmtId="0" fontId="2" fillId="0" borderId="13" xfId="0" applyFont="1" applyFill="1" applyBorder="1" applyProtection="1"/>
    <xf numFmtId="0" fontId="1" fillId="0" borderId="22" xfId="0" applyFont="1" applyBorder="1" applyProtection="1"/>
    <xf numFmtId="0" fontId="1" fillId="0" borderId="22" xfId="0" applyFont="1" applyFill="1" applyBorder="1" applyProtection="1"/>
    <xf numFmtId="0" fontId="6" fillId="0" borderId="20" xfId="0" applyFont="1" applyBorder="1" applyProtection="1"/>
    <xf numFmtId="0" fontId="2" fillId="0" borderId="14" xfId="0" applyFont="1" applyBorder="1" applyProtection="1"/>
    <xf numFmtId="0" fontId="6" fillId="0" borderId="20" xfId="0" applyFont="1" applyFill="1" applyBorder="1" applyProtection="1"/>
    <xf numFmtId="0" fontId="9" fillId="0" borderId="10" xfId="0" quotePrefix="1" applyFont="1" applyFill="1" applyBorder="1" applyProtection="1"/>
    <xf numFmtId="0" fontId="2" fillId="0" borderId="14" xfId="0" applyFont="1" applyFill="1" applyBorder="1" applyProtection="1"/>
    <xf numFmtId="0" fontId="6" fillId="0" borderId="7" xfId="0" applyFont="1" applyFill="1" applyBorder="1" applyProtection="1"/>
    <xf numFmtId="0" fontId="9" fillId="0" borderId="23" xfId="0" applyFont="1" applyFill="1" applyBorder="1" applyProtection="1"/>
    <xf numFmtId="0" fontId="2" fillId="0" borderId="24" xfId="0" applyFont="1" applyFill="1" applyBorder="1" applyProtection="1"/>
    <xf numFmtId="0" fontId="6" fillId="0" borderId="7" xfId="0" applyFont="1" applyBorder="1" applyProtection="1"/>
    <xf numFmtId="0" fontId="2" fillId="0" borderId="23" xfId="0" applyFont="1" applyBorder="1" applyProtection="1"/>
    <xf numFmtId="0" fontId="2" fillId="0" borderId="24" xfId="0" applyFont="1" applyBorder="1" applyProtection="1"/>
    <xf numFmtId="0" fontId="6" fillId="0" borderId="25" xfId="0" applyFont="1" applyFill="1" applyBorder="1" applyProtection="1"/>
    <xf numFmtId="0" fontId="2" fillId="0" borderId="26" xfId="0" applyFont="1" applyFill="1" applyBorder="1" applyProtection="1"/>
    <xf numFmtId="0" fontId="2" fillId="0" borderId="27" xfId="0" applyFont="1" applyFill="1" applyBorder="1" applyProtection="1"/>
    <xf numFmtId="0" fontId="6" fillId="0" borderId="25" xfId="0" applyFont="1" applyBorder="1" applyProtection="1"/>
    <xf numFmtId="0" fontId="2" fillId="0" borderId="26" xfId="0" applyFont="1" applyBorder="1" applyProtection="1"/>
    <xf numFmtId="0" fontId="2" fillId="0" borderId="27" xfId="0" applyFont="1" applyBorder="1" applyProtection="1"/>
    <xf numFmtId="0" fontId="2" fillId="0" borderId="19" xfId="0" applyFont="1" applyBorder="1" applyProtection="1"/>
    <xf numFmtId="0" fontId="6" fillId="0" borderId="0" xfId="0" applyFont="1" applyBorder="1" applyProtection="1"/>
    <xf numFmtId="0" fontId="6" fillId="0" borderId="0" xfId="0" applyFont="1" applyFill="1" applyBorder="1" applyProtection="1"/>
    <xf numFmtId="0" fontId="5" fillId="3" borderId="9" xfId="0" applyFont="1" applyFill="1" applyBorder="1" applyProtection="1"/>
    <xf numFmtId="0" fontId="7" fillId="3" borderId="6" xfId="0" applyFont="1" applyFill="1" applyBorder="1" applyProtection="1"/>
    <xf numFmtId="0" fontId="6" fillId="0" borderId="9" xfId="0" applyFont="1" applyBorder="1" applyProtection="1"/>
    <xf numFmtId="0" fontId="6" fillId="0" borderId="9" xfId="0" applyFont="1" applyFill="1" applyBorder="1" applyProtection="1"/>
    <xf numFmtId="0" fontId="2" fillId="0" borderId="28" xfId="0" applyFont="1" applyBorder="1" applyProtection="1"/>
    <xf numFmtId="0" fontId="1" fillId="0" borderId="29" xfId="0" applyFont="1" applyBorder="1" applyProtection="1"/>
    <xf numFmtId="0" fontId="5" fillId="3" borderId="6" xfId="0" applyFont="1" applyFill="1" applyBorder="1" applyProtection="1"/>
    <xf numFmtId="0" fontId="4" fillId="0" borderId="9" xfId="0" applyFont="1" applyBorder="1" applyProtection="1"/>
    <xf numFmtId="0" fontId="5" fillId="4" borderId="6" xfId="0" applyFont="1" applyFill="1" applyBorder="1" applyProtection="1"/>
    <xf numFmtId="0" fontId="5" fillId="0" borderId="6" xfId="0" applyFont="1" applyFill="1" applyBorder="1" applyProtection="1"/>
    <xf numFmtId="0" fontId="8" fillId="0" borderId="0" xfId="0" applyFont="1" applyFill="1" applyBorder="1" applyAlignment="1" applyProtection="1">
      <alignment horizontal="right" vertical="top"/>
      <protection locked="0"/>
    </xf>
    <xf numFmtId="4" fontId="5" fillId="3" borderId="1" xfId="0" applyNumberFormat="1" applyFont="1" applyFill="1" applyBorder="1" applyAlignment="1" applyProtection="1">
      <alignment horizontal="center" vertical="center" wrapText="1"/>
    </xf>
    <xf numFmtId="4" fontId="5" fillId="3" borderId="13" xfId="0" applyNumberFormat="1" applyFont="1" applyFill="1" applyBorder="1" applyAlignment="1" applyProtection="1">
      <alignment horizontal="center" vertical="center" wrapText="1"/>
    </xf>
    <xf numFmtId="0" fontId="6" fillId="0" borderId="33" xfId="0" applyFont="1" applyFill="1" applyBorder="1" applyProtection="1"/>
    <xf numFmtId="3" fontId="6" fillId="0" borderId="13" xfId="0" applyNumberFormat="1" applyFont="1" applyFill="1" applyBorder="1" applyAlignment="1" applyProtection="1"/>
    <xf numFmtId="3" fontId="2" fillId="0" borderId="13" xfId="0" applyNumberFormat="1" applyFont="1" applyFill="1" applyBorder="1" applyAlignment="1" applyProtection="1"/>
    <xf numFmtId="3" fontId="10" fillId="0" borderId="13" xfId="0" applyNumberFormat="1" applyFont="1" applyFill="1" applyBorder="1" applyAlignment="1" applyProtection="1"/>
    <xf numFmtId="3" fontId="10" fillId="4" borderId="13" xfId="0" applyNumberFormat="1" applyFont="1" applyFill="1" applyBorder="1" applyAlignment="1" applyProtection="1"/>
    <xf numFmtId="3" fontId="2" fillId="0" borderId="0" xfId="0" applyNumberFormat="1" applyFont="1" applyFill="1" applyBorder="1" applyAlignment="1" applyProtection="1"/>
    <xf numFmtId="3" fontId="7" fillId="3" borderId="21" xfId="0" applyNumberFormat="1" applyFont="1" applyFill="1" applyBorder="1" applyAlignment="1" applyProtection="1"/>
    <xf numFmtId="3" fontId="7" fillId="3" borderId="13" xfId="0" applyNumberFormat="1" applyFont="1" applyFill="1" applyBorder="1" applyAlignment="1" applyProtection="1"/>
    <xf numFmtId="3" fontId="6" fillId="0" borderId="0" xfId="0" applyNumberFormat="1" applyFont="1" applyFill="1" applyBorder="1" applyAlignment="1" applyProtection="1"/>
    <xf numFmtId="3" fontId="7" fillId="0" borderId="0" xfId="0" applyNumberFormat="1" applyFont="1" applyFill="1" applyBorder="1" applyAlignment="1" applyProtection="1"/>
    <xf numFmtId="3" fontId="11" fillId="0" borderId="13" xfId="0" applyNumberFormat="1" applyFont="1" applyFill="1" applyBorder="1" applyAlignment="1" applyProtection="1"/>
    <xf numFmtId="3" fontId="5" fillId="3" borderId="13" xfId="0" applyNumberFormat="1" applyFont="1" applyFill="1" applyBorder="1" applyAlignment="1" applyProtection="1"/>
    <xf numFmtId="3" fontId="2" fillId="0" borderId="12" xfId="0" applyNumberFormat="1" applyFont="1" applyFill="1" applyBorder="1" applyAlignment="1" applyProtection="1"/>
    <xf numFmtId="3" fontId="2" fillId="0" borderId="0" xfId="0" applyNumberFormat="1" applyFont="1" applyFill="1" applyAlignment="1" applyProtection="1">
      <alignment horizontal="right"/>
    </xf>
    <xf numFmtId="3" fontId="2" fillId="0" borderId="0" xfId="0" applyNumberFormat="1" applyFont="1" applyFill="1" applyAlignment="1" applyProtection="1">
      <alignment horizontal="center"/>
    </xf>
    <xf numFmtId="3" fontId="2" fillId="0" borderId="0" xfId="0" applyNumberFormat="1" applyFont="1" applyProtection="1"/>
    <xf numFmtId="3" fontId="2" fillId="5" borderId="1" xfId="0" applyNumberFormat="1" applyFont="1" applyFill="1" applyBorder="1" applyAlignment="1" applyProtection="1">
      <alignment horizontal="center"/>
    </xf>
    <xf numFmtId="3" fontId="2" fillId="0" borderId="21" xfId="0" applyNumberFormat="1" applyFont="1" applyBorder="1" applyProtection="1"/>
    <xf numFmtId="3" fontId="2" fillId="0" borderId="1" xfId="0" applyNumberFormat="1" applyFont="1" applyFill="1" applyBorder="1" applyAlignment="1" applyProtection="1">
      <alignment horizontal="center"/>
      <protection locked="0"/>
    </xf>
    <xf numFmtId="3" fontId="2" fillId="0" borderId="14" xfId="0" applyNumberFormat="1" applyFont="1" applyBorder="1" applyProtection="1"/>
    <xf numFmtId="3" fontId="2" fillId="0" borderId="24" xfId="0" applyNumberFormat="1" applyFont="1" applyFill="1" applyBorder="1" applyProtection="1"/>
    <xf numFmtId="3" fontId="2" fillId="0" borderId="21" xfId="0" applyNumberFormat="1" applyFont="1" applyFill="1" applyBorder="1" applyProtection="1"/>
    <xf numFmtId="3" fontId="2" fillId="0" borderId="14" xfId="0" applyNumberFormat="1" applyFont="1" applyFill="1" applyBorder="1" applyProtection="1"/>
    <xf numFmtId="3" fontId="2" fillId="0" borderId="24" xfId="0" applyNumberFormat="1" applyFont="1" applyBorder="1" applyProtection="1"/>
    <xf numFmtId="3" fontId="2" fillId="0" borderId="13" xfId="0" applyNumberFormat="1" applyFont="1" applyFill="1" applyBorder="1" applyProtection="1"/>
    <xf numFmtId="3" fontId="2" fillId="5" borderId="1" xfId="0" applyNumberFormat="1" applyFont="1" applyFill="1" applyBorder="1" applyAlignment="1" applyProtection="1">
      <alignment horizontal="center"/>
      <protection locked="0"/>
    </xf>
    <xf numFmtId="3" fontId="2" fillId="0" borderId="0" xfId="0" applyNumberFormat="1" applyFont="1" applyBorder="1" applyProtection="1"/>
    <xf numFmtId="3" fontId="2" fillId="0" borderId="30" xfId="0" applyNumberFormat="1" applyFont="1" applyFill="1" applyBorder="1" applyAlignment="1" applyProtection="1">
      <alignment horizontal="center"/>
    </xf>
    <xf numFmtId="3" fontId="2" fillId="0" borderId="0" xfId="0" applyNumberFormat="1" applyFont="1" applyFill="1" applyBorder="1" applyAlignment="1" applyProtection="1">
      <alignment horizontal="center"/>
    </xf>
    <xf numFmtId="3" fontId="2" fillId="0" borderId="9" xfId="0" applyNumberFormat="1" applyFont="1" applyBorder="1" applyProtection="1"/>
    <xf numFmtId="3" fontId="2" fillId="0" borderId="31" xfId="0" applyNumberFormat="1" applyFont="1" applyFill="1" applyBorder="1" applyAlignment="1" applyProtection="1">
      <alignment horizontal="center"/>
    </xf>
    <xf numFmtId="3" fontId="2" fillId="0" borderId="32" xfId="0" applyNumberFormat="1" applyFont="1" applyFill="1" applyBorder="1" applyAlignment="1" applyProtection="1">
      <alignment horizontal="center"/>
    </xf>
    <xf numFmtId="3" fontId="5" fillId="0" borderId="0" xfId="0" applyNumberFormat="1" applyFont="1" applyFill="1" applyBorder="1" applyProtection="1"/>
    <xf numFmtId="3" fontId="5" fillId="0" borderId="6" xfId="0" applyNumberFormat="1" applyFont="1" applyFill="1" applyBorder="1" applyProtection="1"/>
    <xf numFmtId="3" fontId="2" fillId="0" borderId="9" xfId="0" applyNumberFormat="1" applyFont="1" applyFill="1" applyBorder="1" applyProtection="1"/>
    <xf numFmtId="3" fontId="2" fillId="0" borderId="0" xfId="0" applyNumberFormat="1" applyFont="1" applyFill="1" applyBorder="1" applyProtection="1"/>
    <xf numFmtId="3" fontId="2" fillId="0" borderId="12" xfId="0" applyNumberFormat="1" applyFont="1" applyBorder="1" applyProtection="1"/>
    <xf numFmtId="3" fontId="2" fillId="0" borderId="3" xfId="0" applyNumberFormat="1" applyFont="1" applyBorder="1" applyAlignment="1" applyProtection="1">
      <alignment horizontal="center"/>
    </xf>
    <xf numFmtId="3" fontId="2" fillId="0" borderId="0" xfId="0" applyNumberFormat="1" applyFont="1" applyAlignment="1" applyProtection="1">
      <alignment horizontal="right"/>
    </xf>
    <xf numFmtId="4" fontId="5" fillId="3" borderId="13" xfId="0" applyNumberFormat="1" applyFont="1" applyFill="1" applyBorder="1" applyAlignment="1" applyProtection="1">
      <alignment horizontal="left" vertic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F0F0F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autoPageBreaks="0" fitToPage="1"/>
  </sheetPr>
  <dimension ref="A1:AV281"/>
  <sheetViews>
    <sheetView tabSelected="1" defaultGridColor="0" topLeftCell="A23" colorId="9" zoomScaleNormal="90" workbookViewId="0">
      <selection activeCell="E43" sqref="E43"/>
    </sheetView>
  </sheetViews>
  <sheetFormatPr baseColWidth="10" defaultColWidth="4.28515625" defaultRowHeight="12.75" outlineLevelRow="1" x14ac:dyDescent="0.2"/>
  <cols>
    <col min="1" max="1" width="19.7109375" style="29" customWidth="1"/>
    <col min="2" max="2" width="4.28515625" style="22" customWidth="1"/>
    <col min="3" max="4" width="4.28515625" style="10" customWidth="1"/>
    <col min="5" max="5" width="64.28515625" style="10" customWidth="1"/>
    <col min="6" max="7" width="15.7109375" style="10" customWidth="1"/>
    <col min="8" max="8" width="15.7109375" style="3" customWidth="1"/>
    <col min="9" max="9" width="1.28515625" style="16" customWidth="1"/>
    <col min="10" max="16" width="12.7109375" style="3" customWidth="1"/>
    <col min="17" max="21" width="13.5703125" style="3" customWidth="1"/>
    <col min="22" max="27" width="12.7109375" style="3" customWidth="1"/>
    <col min="28" max="16384" width="4.28515625" style="10"/>
  </cols>
  <sheetData>
    <row r="1" spans="1:48" ht="19.5" customHeight="1" x14ac:dyDescent="0.2">
      <c r="A1" s="26"/>
      <c r="B1" s="8" t="s">
        <v>19</v>
      </c>
      <c r="C1" s="9"/>
      <c r="D1" s="9"/>
      <c r="E1" s="9"/>
      <c r="F1" s="9"/>
      <c r="G1" s="9"/>
      <c r="H1" s="35" t="s">
        <v>126</v>
      </c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1"/>
    </row>
    <row r="2" spans="1:48" s="12" customFormat="1" ht="10.5" customHeight="1" x14ac:dyDescent="0.2">
      <c r="A2" s="27"/>
      <c r="B2" s="2"/>
      <c r="C2" s="2"/>
      <c r="D2" s="2"/>
      <c r="E2" s="2"/>
      <c r="F2" s="2"/>
      <c r="G2" s="2"/>
      <c r="H2" s="11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</row>
    <row r="3" spans="1:48" s="14" customFormat="1" ht="47.25" customHeight="1" x14ac:dyDescent="0.2">
      <c r="A3" s="28"/>
      <c r="B3" s="13"/>
      <c r="H3" s="101" t="s">
        <v>130</v>
      </c>
      <c r="I3" s="15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48" ht="37.5" customHeight="1" x14ac:dyDescent="0.2">
      <c r="A4" s="36" t="s">
        <v>20</v>
      </c>
      <c r="B4" s="143" t="s">
        <v>16</v>
      </c>
      <c r="C4" s="143"/>
      <c r="D4" s="143"/>
      <c r="E4" s="143"/>
      <c r="F4" s="103" t="s">
        <v>127</v>
      </c>
      <c r="G4" s="103" t="s">
        <v>128</v>
      </c>
      <c r="H4" s="103" t="s">
        <v>129</v>
      </c>
      <c r="J4" s="5" t="s">
        <v>0</v>
      </c>
      <c r="K4" s="5" t="s">
        <v>17</v>
      </c>
      <c r="L4" s="5" t="s">
        <v>10</v>
      </c>
      <c r="M4" s="5" t="s">
        <v>11</v>
      </c>
      <c r="N4" s="5" t="s">
        <v>12</v>
      </c>
      <c r="O4" s="5" t="s">
        <v>118</v>
      </c>
      <c r="P4" s="5" t="s">
        <v>117</v>
      </c>
      <c r="Q4" s="5" t="s">
        <v>119</v>
      </c>
      <c r="R4" s="5" t="s">
        <v>120</v>
      </c>
      <c r="S4" s="5" t="s">
        <v>121</v>
      </c>
      <c r="T4" s="102" t="s">
        <v>124</v>
      </c>
      <c r="U4" s="102" t="s">
        <v>125</v>
      </c>
      <c r="V4" s="5" t="s">
        <v>123</v>
      </c>
      <c r="W4" s="5" t="s">
        <v>13</v>
      </c>
      <c r="X4" s="5" t="s">
        <v>14</v>
      </c>
      <c r="Y4" s="5" t="s">
        <v>15</v>
      </c>
      <c r="Z4" s="5" t="s">
        <v>122</v>
      </c>
      <c r="AA4" s="5" t="s">
        <v>18</v>
      </c>
    </row>
    <row r="5" spans="1:48" s="12" customFormat="1" ht="9.9499999999999993" customHeight="1" x14ac:dyDescent="0.2">
      <c r="A5" s="36"/>
      <c r="B5" s="30"/>
      <c r="C5" s="56"/>
      <c r="D5" s="57"/>
      <c r="E5" s="57"/>
      <c r="F5" s="56"/>
      <c r="G5" s="56"/>
      <c r="H5" s="58"/>
      <c r="I5" s="17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</row>
    <row r="6" spans="1:48" x14ac:dyDescent="0.2">
      <c r="A6" s="36"/>
      <c r="B6" s="46" t="s">
        <v>21</v>
      </c>
      <c r="C6" s="47"/>
      <c r="D6" s="47"/>
      <c r="E6" s="54"/>
      <c r="F6" s="54"/>
      <c r="G6" s="54"/>
      <c r="H6" s="48"/>
      <c r="J6" s="41"/>
      <c r="K6" s="41"/>
      <c r="L6" s="41"/>
      <c r="M6" s="41"/>
      <c r="N6" s="41"/>
      <c r="O6" s="41"/>
      <c r="P6" s="41"/>
      <c r="Q6" s="41"/>
      <c r="R6" s="41"/>
      <c r="S6" s="41"/>
      <c r="T6" s="41"/>
      <c r="U6" s="41"/>
      <c r="V6" s="41"/>
      <c r="W6" s="41"/>
      <c r="X6" s="41"/>
      <c r="Y6" s="41"/>
      <c r="Z6" s="41"/>
      <c r="AA6" s="41"/>
    </row>
    <row r="7" spans="1:48" x14ac:dyDescent="0.2">
      <c r="A7" s="36"/>
      <c r="B7" s="49"/>
      <c r="C7" s="51" t="s">
        <v>22</v>
      </c>
      <c r="D7" s="50"/>
      <c r="E7" s="32"/>
      <c r="F7" s="105">
        <v>3445337.38</v>
      </c>
      <c r="G7" s="105">
        <v>3568917.6033333335</v>
      </c>
      <c r="H7" s="105">
        <f>H8+H9</f>
        <v>3432269.9800000004</v>
      </c>
      <c r="I7" s="119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</row>
    <row r="8" spans="1:48" x14ac:dyDescent="0.2">
      <c r="A8" s="36" t="s">
        <v>23</v>
      </c>
      <c r="B8" s="18"/>
      <c r="C8" s="59"/>
      <c r="D8" s="31" t="s">
        <v>6</v>
      </c>
      <c r="E8" s="64"/>
      <c r="F8" s="121">
        <v>82175</v>
      </c>
      <c r="G8" s="121">
        <v>57967</v>
      </c>
      <c r="H8" s="106">
        <f>SUM(J8:Z8)</f>
        <v>53487.45</v>
      </c>
      <c r="I8" s="119"/>
      <c r="J8" s="122">
        <v>51421.45</v>
      </c>
      <c r="K8" s="122"/>
      <c r="L8" s="122"/>
      <c r="M8" s="122"/>
      <c r="N8" s="122"/>
      <c r="O8" s="122"/>
      <c r="P8" s="122"/>
      <c r="Q8" s="122"/>
      <c r="R8" s="122"/>
      <c r="S8" s="122"/>
      <c r="T8" s="122"/>
      <c r="U8" s="122"/>
      <c r="V8" s="122"/>
      <c r="W8" s="122"/>
      <c r="X8" s="122"/>
      <c r="Y8" s="122">
        <v>2066</v>
      </c>
      <c r="Z8" s="122"/>
      <c r="AA8" s="120">
        <f>SUM(J8:Z8)</f>
        <v>53487.45</v>
      </c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19"/>
      <c r="AO8" s="19"/>
      <c r="AP8" s="19"/>
      <c r="AQ8" s="19"/>
      <c r="AR8" s="19"/>
      <c r="AS8" s="19"/>
      <c r="AT8" s="19"/>
      <c r="AU8" s="19"/>
      <c r="AV8" s="19"/>
    </row>
    <row r="9" spans="1:48" x14ac:dyDescent="0.2">
      <c r="A9" s="36">
        <v>705</v>
      </c>
      <c r="B9" s="52"/>
      <c r="C9" s="71"/>
      <c r="D9" s="32" t="s">
        <v>7</v>
      </c>
      <c r="E9" s="72"/>
      <c r="F9" s="123">
        <v>3363162.38</v>
      </c>
      <c r="G9" s="123">
        <v>3510950.6033333335</v>
      </c>
      <c r="H9" s="106">
        <f>SUM(J9:Z9)</f>
        <v>3378782.5300000003</v>
      </c>
      <c r="I9" s="119"/>
      <c r="J9" s="122">
        <v>3100560.06</v>
      </c>
      <c r="K9" s="122">
        <f>20766+10000+71000</f>
        <v>101766</v>
      </c>
      <c r="L9" s="122"/>
      <c r="M9" s="122"/>
      <c r="N9" s="122"/>
      <c r="O9" s="122"/>
      <c r="P9" s="122"/>
      <c r="Q9" s="122">
        <v>176456.47</v>
      </c>
      <c r="R9" s="122"/>
      <c r="S9" s="122"/>
      <c r="T9" s="122"/>
      <c r="U9" s="122"/>
      <c r="V9" s="122"/>
      <c r="W9" s="122"/>
      <c r="X9" s="122"/>
      <c r="Y9" s="122"/>
      <c r="Z9" s="122"/>
      <c r="AA9" s="120">
        <f>SUM(J9:Z9)</f>
        <v>3378782.5300000003</v>
      </c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9"/>
      <c r="AS9" s="19"/>
      <c r="AT9" s="19"/>
      <c r="AU9" s="19"/>
      <c r="AV9" s="19"/>
    </row>
    <row r="10" spans="1:48" x14ac:dyDescent="0.2">
      <c r="A10" s="36" t="s">
        <v>24</v>
      </c>
      <c r="B10" s="69"/>
      <c r="C10" s="82" t="s">
        <v>115</v>
      </c>
      <c r="D10" s="83"/>
      <c r="E10" s="84"/>
      <c r="F10" s="105">
        <v>-72455</v>
      </c>
      <c r="G10" s="105">
        <v>-55198.16</v>
      </c>
      <c r="H10" s="105">
        <f>H11+H12+H13</f>
        <v>-207584</v>
      </c>
      <c r="I10" s="119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0"/>
      <c r="V10" s="120"/>
      <c r="W10" s="120"/>
      <c r="X10" s="120"/>
      <c r="Y10" s="120"/>
      <c r="Z10" s="120"/>
      <c r="AA10" s="120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</row>
    <row r="11" spans="1:48" hidden="1" outlineLevel="1" x14ac:dyDescent="0.2">
      <c r="A11" s="36"/>
      <c r="B11" s="52"/>
      <c r="C11" s="76"/>
      <c r="D11" s="77" t="s">
        <v>100</v>
      </c>
      <c r="E11" s="78"/>
      <c r="F11" s="124">
        <v>0</v>
      </c>
      <c r="G11" s="124">
        <v>0</v>
      </c>
      <c r="H11" s="106">
        <f>SUM(J11:Z11)</f>
        <v>-207584</v>
      </c>
      <c r="I11" s="119"/>
      <c r="J11" s="122">
        <v>-207584</v>
      </c>
      <c r="K11" s="122"/>
      <c r="L11" s="122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0">
        <f>SUM(J11:Z11)</f>
        <v>-207584</v>
      </c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</row>
    <row r="12" spans="1:48" hidden="1" outlineLevel="1" x14ac:dyDescent="0.2">
      <c r="A12" s="36"/>
      <c r="B12" s="52"/>
      <c r="C12" s="61"/>
      <c r="D12" s="67" t="s">
        <v>110</v>
      </c>
      <c r="E12" s="66"/>
      <c r="F12" s="125">
        <v>0</v>
      </c>
      <c r="G12" s="125">
        <v>17256.84</v>
      </c>
      <c r="H12" s="106">
        <f>SUM(J12:Z12)</f>
        <v>0</v>
      </c>
      <c r="I12" s="119"/>
      <c r="J12" s="122"/>
      <c r="K12" s="122"/>
      <c r="L12" s="122"/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0">
        <f>SUM(J12:Z12)</f>
        <v>0</v>
      </c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9"/>
      <c r="AS12" s="19"/>
      <c r="AT12" s="19"/>
      <c r="AU12" s="19"/>
      <c r="AV12" s="19"/>
    </row>
    <row r="13" spans="1:48" hidden="1" outlineLevel="1" x14ac:dyDescent="0.2">
      <c r="A13" s="43"/>
      <c r="B13" s="52"/>
      <c r="C13" s="73"/>
      <c r="D13" s="74" t="s">
        <v>109</v>
      </c>
      <c r="E13" s="75"/>
      <c r="F13" s="126">
        <v>-72455</v>
      </c>
      <c r="G13" s="126">
        <v>-72455</v>
      </c>
      <c r="H13" s="106">
        <f>SUM(J13:Z13)</f>
        <v>0</v>
      </c>
      <c r="I13" s="119"/>
      <c r="J13" s="122"/>
      <c r="K13" s="122"/>
      <c r="L13" s="122"/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0">
        <f>SUM(J13:Z13)</f>
        <v>0</v>
      </c>
      <c r="AB13" s="19"/>
      <c r="AC13" s="19"/>
      <c r="AD13" s="19"/>
      <c r="AE13" s="19"/>
      <c r="AF13" s="19"/>
      <c r="AG13" s="19"/>
      <c r="AH13" s="19"/>
      <c r="AI13" s="19"/>
      <c r="AJ13" s="19"/>
      <c r="AK13" s="19"/>
      <c r="AL13" s="19"/>
      <c r="AM13" s="19"/>
      <c r="AN13" s="19"/>
      <c r="AO13" s="19"/>
      <c r="AP13" s="19"/>
      <c r="AQ13" s="19"/>
      <c r="AR13" s="19"/>
      <c r="AS13" s="19"/>
      <c r="AT13" s="19"/>
      <c r="AU13" s="19"/>
      <c r="AV13" s="19"/>
    </row>
    <row r="14" spans="1:48" collapsed="1" x14ac:dyDescent="0.2">
      <c r="A14" s="36">
        <v>73</v>
      </c>
      <c r="B14" s="69"/>
      <c r="C14" s="85" t="s">
        <v>25</v>
      </c>
      <c r="D14" s="86"/>
      <c r="E14" s="87"/>
      <c r="F14" s="107">
        <v>0</v>
      </c>
      <c r="G14" s="107">
        <v>0</v>
      </c>
      <c r="H14" s="107">
        <f>SUM(J14:Z14)</f>
        <v>0</v>
      </c>
      <c r="I14" s="119"/>
      <c r="J14" s="122"/>
      <c r="K14" s="122"/>
      <c r="L14" s="122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0">
        <f>SUM(J14:Z14)</f>
        <v>0</v>
      </c>
    </row>
    <row r="15" spans="1:48" x14ac:dyDescent="0.2">
      <c r="A15" s="36"/>
      <c r="B15" s="69"/>
      <c r="C15" s="85" t="s">
        <v>26</v>
      </c>
      <c r="D15" s="86"/>
      <c r="E15" s="87"/>
      <c r="F15" s="107">
        <v>-414344.65</v>
      </c>
      <c r="G15" s="107">
        <v>-551786.56666666665</v>
      </c>
      <c r="H15" s="107">
        <f>H16+H17+H18+H19</f>
        <v>-483299.68</v>
      </c>
      <c r="I15" s="119"/>
      <c r="J15" s="120"/>
      <c r="K15" s="120"/>
      <c r="L15" s="120"/>
      <c r="M15" s="120"/>
      <c r="N15" s="120"/>
      <c r="O15" s="120"/>
      <c r="P15" s="120"/>
      <c r="Q15" s="120"/>
      <c r="R15" s="120"/>
      <c r="S15" s="120"/>
      <c r="T15" s="120"/>
      <c r="U15" s="120"/>
      <c r="V15" s="120"/>
      <c r="W15" s="120"/>
      <c r="X15" s="120"/>
      <c r="Y15" s="120"/>
      <c r="Z15" s="120"/>
      <c r="AA15" s="120"/>
    </row>
    <row r="16" spans="1:48" x14ac:dyDescent="0.2">
      <c r="A16" s="36" t="s">
        <v>27</v>
      </c>
      <c r="B16" s="52"/>
      <c r="C16" s="79"/>
      <c r="D16" s="80" t="s">
        <v>1</v>
      </c>
      <c r="E16" s="81"/>
      <c r="F16" s="127">
        <v>0</v>
      </c>
      <c r="G16" s="127">
        <v>-16449.37</v>
      </c>
      <c r="H16" s="106">
        <f>SUM(J16:Z16)</f>
        <v>0</v>
      </c>
      <c r="I16" s="119"/>
      <c r="J16" s="122"/>
      <c r="K16" s="122"/>
      <c r="L16" s="122"/>
      <c r="M16" s="122"/>
      <c r="N16" s="122"/>
      <c r="O16" s="122"/>
      <c r="P16" s="122"/>
      <c r="Q16" s="122"/>
      <c r="R16" s="122"/>
      <c r="S16" s="122"/>
      <c r="T16" s="122"/>
      <c r="U16" s="122"/>
      <c r="V16" s="122"/>
      <c r="W16" s="122"/>
      <c r="X16" s="122"/>
      <c r="Y16" s="122"/>
      <c r="Z16" s="122"/>
      <c r="AA16" s="120">
        <f>SUM(J16:Z16)</f>
        <v>0</v>
      </c>
    </row>
    <row r="17" spans="1:27" x14ac:dyDescent="0.2">
      <c r="A17" s="36" t="s">
        <v>28</v>
      </c>
      <c r="B17" s="52"/>
      <c r="C17" s="60"/>
      <c r="D17" s="31" t="s">
        <v>29</v>
      </c>
      <c r="E17" s="64"/>
      <c r="F17" s="121">
        <v>-3000</v>
      </c>
      <c r="G17" s="121">
        <v>0</v>
      </c>
      <c r="H17" s="106">
        <f>SUM(J17:Z17)</f>
        <v>0</v>
      </c>
      <c r="I17" s="119"/>
      <c r="J17" s="122"/>
      <c r="K17" s="122"/>
      <c r="L17" s="122"/>
      <c r="M17" s="122"/>
      <c r="N17" s="122"/>
      <c r="O17" s="122"/>
      <c r="P17" s="122"/>
      <c r="Q17" s="122"/>
      <c r="R17" s="122"/>
      <c r="S17" s="122"/>
      <c r="T17" s="122"/>
      <c r="U17" s="122"/>
      <c r="V17" s="122"/>
      <c r="W17" s="122"/>
      <c r="X17" s="122"/>
      <c r="Y17" s="122"/>
      <c r="Z17" s="122"/>
      <c r="AA17" s="120">
        <f>SUM(J17:Z17)</f>
        <v>0</v>
      </c>
    </row>
    <row r="18" spans="1:27" x14ac:dyDescent="0.2">
      <c r="A18" s="36" t="s">
        <v>30</v>
      </c>
      <c r="B18" s="52"/>
      <c r="C18" s="60"/>
      <c r="D18" s="31" t="s">
        <v>31</v>
      </c>
      <c r="E18" s="64"/>
      <c r="F18" s="121">
        <v>-411344.65</v>
      </c>
      <c r="G18" s="121">
        <v>-535337.19666666666</v>
      </c>
      <c r="H18" s="106">
        <f>SUM(J18:Z18)</f>
        <v>-483299.68</v>
      </c>
      <c r="I18" s="119"/>
      <c r="J18" s="122">
        <v>-483299.68</v>
      </c>
      <c r="K18" s="122"/>
      <c r="L18" s="122"/>
      <c r="M18" s="122"/>
      <c r="N18" s="122"/>
      <c r="O18" s="122"/>
      <c r="P18" s="122"/>
      <c r="Q18" s="122"/>
      <c r="R18" s="122"/>
      <c r="S18" s="122"/>
      <c r="T18" s="122"/>
      <c r="U18" s="122"/>
      <c r="V18" s="122"/>
      <c r="W18" s="122"/>
      <c r="X18" s="122"/>
      <c r="Y18" s="122"/>
      <c r="Z18" s="122"/>
      <c r="AA18" s="120">
        <f>SUM(J18:Z18)</f>
        <v>-483299.68</v>
      </c>
    </row>
    <row r="19" spans="1:27" x14ac:dyDescent="0.2">
      <c r="A19" s="36" t="s">
        <v>32</v>
      </c>
      <c r="B19" s="52"/>
      <c r="C19" s="71"/>
      <c r="D19" s="32" t="s">
        <v>33</v>
      </c>
      <c r="E19" s="72"/>
      <c r="F19" s="123">
        <v>0</v>
      </c>
      <c r="G19" s="123">
        <v>0</v>
      </c>
      <c r="H19" s="106">
        <f>SUM(J19:Z19)</f>
        <v>0</v>
      </c>
      <c r="I19" s="119"/>
      <c r="J19" s="122"/>
      <c r="K19" s="122"/>
      <c r="L19" s="122"/>
      <c r="M19" s="122"/>
      <c r="N19" s="122"/>
      <c r="O19" s="122"/>
      <c r="P19" s="122"/>
      <c r="Q19" s="122"/>
      <c r="R19" s="122"/>
      <c r="S19" s="122"/>
      <c r="T19" s="122"/>
      <c r="U19" s="122"/>
      <c r="V19" s="122"/>
      <c r="W19" s="122"/>
      <c r="X19" s="122"/>
      <c r="Y19" s="122"/>
      <c r="Z19" s="122"/>
      <c r="AA19" s="120">
        <f>SUM(J19:Z19)</f>
        <v>0</v>
      </c>
    </row>
    <row r="20" spans="1:27" x14ac:dyDescent="0.2">
      <c r="A20" s="36"/>
      <c r="B20" s="69"/>
      <c r="C20" s="85" t="s">
        <v>34</v>
      </c>
      <c r="D20" s="86"/>
      <c r="E20" s="87"/>
      <c r="F20" s="107">
        <v>1351106</v>
      </c>
      <c r="G20" s="107">
        <v>1423992.0333333334</v>
      </c>
      <c r="H20" s="107">
        <f>H21+H22</f>
        <v>1522884</v>
      </c>
      <c r="I20" s="119"/>
      <c r="J20" s="120"/>
      <c r="K20" s="120"/>
      <c r="L20" s="120"/>
      <c r="M20" s="120"/>
      <c r="N20" s="120"/>
      <c r="O20" s="120"/>
      <c r="P20" s="120"/>
      <c r="Q20" s="120"/>
      <c r="R20" s="120"/>
      <c r="S20" s="120"/>
      <c r="T20" s="120"/>
      <c r="U20" s="120"/>
      <c r="V20" s="120"/>
      <c r="W20" s="120"/>
      <c r="X20" s="120"/>
      <c r="Y20" s="120"/>
      <c r="Z20" s="120"/>
      <c r="AA20" s="120"/>
    </row>
    <row r="21" spans="1:27" x14ac:dyDescent="0.2">
      <c r="A21" s="36">
        <v>75</v>
      </c>
      <c r="B21" s="52"/>
      <c r="C21" s="63"/>
      <c r="D21" s="80" t="s">
        <v>35</v>
      </c>
      <c r="E21" s="81"/>
      <c r="F21" s="127">
        <v>201270</v>
      </c>
      <c r="G21" s="127">
        <v>201161.27333333335</v>
      </c>
      <c r="H21" s="106">
        <f>SUM(J21:Z21)</f>
        <v>198060</v>
      </c>
      <c r="I21" s="119"/>
      <c r="J21" s="122">
        <v>198060</v>
      </c>
      <c r="K21" s="122"/>
      <c r="L21" s="122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0">
        <f>SUM(J21:Z21)</f>
        <v>198060</v>
      </c>
    </row>
    <row r="22" spans="1:27" x14ac:dyDescent="0.2">
      <c r="A22" s="36" t="s">
        <v>36</v>
      </c>
      <c r="B22" s="52"/>
      <c r="C22" s="62"/>
      <c r="D22" s="32" t="s">
        <v>37</v>
      </c>
      <c r="E22" s="72"/>
      <c r="F22" s="123">
        <v>1149836</v>
      </c>
      <c r="G22" s="123">
        <v>1222830.76</v>
      </c>
      <c r="H22" s="106">
        <f>SUM(J22:Z22)</f>
        <v>1324824</v>
      </c>
      <c r="I22" s="119"/>
      <c r="J22" s="122">
        <v>209824</v>
      </c>
      <c r="K22" s="122">
        <f>165000+875000+75000</f>
        <v>1115000</v>
      </c>
      <c r="L22" s="122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0">
        <f>SUM(J22:Z22)</f>
        <v>1324824</v>
      </c>
    </row>
    <row r="23" spans="1:27" x14ac:dyDescent="0.2">
      <c r="A23" s="36"/>
      <c r="B23" s="69"/>
      <c r="C23" s="85" t="s">
        <v>38</v>
      </c>
      <c r="D23" s="86"/>
      <c r="E23" s="87"/>
      <c r="F23" s="107">
        <v>-1243542.5900000001</v>
      </c>
      <c r="G23" s="107">
        <v>-1391498.71</v>
      </c>
      <c r="H23" s="107">
        <f>H24+H25+H26</f>
        <v>-1484514.46</v>
      </c>
      <c r="I23" s="119"/>
      <c r="J23" s="120"/>
      <c r="K23" s="120"/>
      <c r="L23" s="120"/>
      <c r="M23" s="120"/>
      <c r="N23" s="120"/>
      <c r="O23" s="120"/>
      <c r="P23" s="120"/>
      <c r="Q23" s="120"/>
      <c r="R23" s="120"/>
      <c r="S23" s="120"/>
      <c r="T23" s="120"/>
      <c r="U23" s="120"/>
      <c r="V23" s="120"/>
      <c r="W23" s="120"/>
      <c r="X23" s="120"/>
      <c r="Y23" s="120"/>
      <c r="Z23" s="120"/>
      <c r="AA23" s="120"/>
    </row>
    <row r="24" spans="1:27" x14ac:dyDescent="0.2">
      <c r="A24" s="36" t="s">
        <v>39</v>
      </c>
      <c r="B24" s="52"/>
      <c r="C24" s="63"/>
      <c r="D24" s="80" t="s">
        <v>40</v>
      </c>
      <c r="E24" s="81"/>
      <c r="F24" s="127">
        <v>-947396.56</v>
      </c>
      <c r="G24" s="127">
        <v>-1061222.25</v>
      </c>
      <c r="H24" s="106">
        <f>SUM(J24:Z24)</f>
        <v>-1102037.46</v>
      </c>
      <c r="I24" s="119"/>
      <c r="J24" s="122">
        <v>-1102037.46</v>
      </c>
      <c r="K24" s="122"/>
      <c r="L24" s="122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0">
        <f>SUM(J24:Z24)</f>
        <v>-1102037.46</v>
      </c>
    </row>
    <row r="25" spans="1:27" x14ac:dyDescent="0.2">
      <c r="A25" s="36" t="s">
        <v>41</v>
      </c>
      <c r="B25" s="52"/>
      <c r="C25" s="55"/>
      <c r="D25" s="31" t="s">
        <v>42</v>
      </c>
      <c r="E25" s="64"/>
      <c r="F25" s="121">
        <v>-296146.03000000003</v>
      </c>
      <c r="G25" s="121">
        <v>-330276.46000000002</v>
      </c>
      <c r="H25" s="106">
        <f>SUM(J25:Z25)</f>
        <v>-382477</v>
      </c>
      <c r="I25" s="119"/>
      <c r="J25" s="122">
        <v>-382477</v>
      </c>
      <c r="K25" s="122"/>
      <c r="L25" s="122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0">
        <f>SUM(J25:Z25)</f>
        <v>-382477</v>
      </c>
    </row>
    <row r="26" spans="1:27" x14ac:dyDescent="0.2">
      <c r="A26" s="36" t="s">
        <v>43</v>
      </c>
      <c r="B26" s="52"/>
      <c r="C26" s="62"/>
      <c r="D26" s="32" t="s">
        <v>44</v>
      </c>
      <c r="E26" s="72"/>
      <c r="F26" s="123">
        <v>0</v>
      </c>
      <c r="G26" s="123">
        <v>0</v>
      </c>
      <c r="H26" s="106">
        <f>(SUM(J26:Z26))</f>
        <v>0</v>
      </c>
      <c r="I26" s="119"/>
      <c r="J26" s="122"/>
      <c r="K26" s="122"/>
      <c r="L26" s="122"/>
      <c r="M26" s="122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0">
        <f>SUM(J26:Z26)</f>
        <v>0</v>
      </c>
    </row>
    <row r="27" spans="1:27" x14ac:dyDescent="0.2">
      <c r="A27" s="36"/>
      <c r="B27" s="69"/>
      <c r="C27" s="85" t="s">
        <v>45</v>
      </c>
      <c r="D27" s="86"/>
      <c r="E27" s="87"/>
      <c r="F27" s="107">
        <v>-2123373.63</v>
      </c>
      <c r="G27" s="107">
        <v>-1795917.18</v>
      </c>
      <c r="H27" s="107">
        <f>H28+H29+H32+H33</f>
        <v>-1883681.1199999999</v>
      </c>
      <c r="I27" s="119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0"/>
      <c r="AA27" s="120"/>
    </row>
    <row r="28" spans="1:27" x14ac:dyDescent="0.2">
      <c r="A28" s="36" t="s">
        <v>46</v>
      </c>
      <c r="B28" s="52"/>
      <c r="C28" s="63"/>
      <c r="D28" s="80" t="s">
        <v>2</v>
      </c>
      <c r="E28" s="81"/>
      <c r="F28" s="127">
        <v>-1605511.63</v>
      </c>
      <c r="G28" s="127">
        <v>-1482997.3</v>
      </c>
      <c r="H28" s="106">
        <f>SUM(J28:Z28)</f>
        <v>-1524271.5499999998</v>
      </c>
      <c r="I28" s="119"/>
      <c r="J28" s="122">
        <v>-1470435.16</v>
      </c>
      <c r="K28" s="122">
        <v>-861</v>
      </c>
      <c r="L28" s="122"/>
      <c r="M28" s="122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>
        <f>-5586-5586-5586-5585-4750-14400-11482.39</f>
        <v>-52975.39</v>
      </c>
      <c r="AA28" s="120">
        <f>SUM(J28:Z28)</f>
        <v>-1524271.5499999998</v>
      </c>
    </row>
    <row r="29" spans="1:27" x14ac:dyDescent="0.2">
      <c r="A29" s="36" t="s">
        <v>47</v>
      </c>
      <c r="B29" s="52"/>
      <c r="C29" s="55"/>
      <c r="D29" s="31" t="s">
        <v>3</v>
      </c>
      <c r="E29" s="64"/>
      <c r="F29" s="108">
        <v>-265766</v>
      </c>
      <c r="G29" s="108">
        <v>-248855.21333333335</v>
      </c>
      <c r="H29" s="108">
        <f>H30+H31</f>
        <v>-249307</v>
      </c>
      <c r="I29" s="119"/>
      <c r="J29" s="120"/>
      <c r="K29" s="120"/>
      <c r="L29" s="120"/>
      <c r="M29" s="120"/>
      <c r="N29" s="120"/>
      <c r="O29" s="120"/>
      <c r="P29" s="120"/>
      <c r="Q29" s="120"/>
      <c r="R29" s="120"/>
      <c r="S29" s="120"/>
      <c r="T29" s="120"/>
      <c r="U29" s="120"/>
      <c r="V29" s="120"/>
      <c r="W29" s="120"/>
      <c r="X29" s="120"/>
      <c r="Y29" s="120"/>
      <c r="Z29" s="120"/>
      <c r="AA29" s="120"/>
    </row>
    <row r="30" spans="1:27" x14ac:dyDescent="0.2">
      <c r="A30" s="36"/>
      <c r="B30" s="52"/>
      <c r="C30" s="53"/>
      <c r="D30" s="63"/>
      <c r="E30" s="68" t="s">
        <v>4</v>
      </c>
      <c r="F30" s="128">
        <v>-244428</v>
      </c>
      <c r="G30" s="128">
        <v>-233580.85</v>
      </c>
      <c r="H30" s="106">
        <f t="shared" ref="H30:H36" si="0">SUM(J30:Z30)</f>
        <v>-226279</v>
      </c>
      <c r="I30" s="119"/>
      <c r="J30" s="129"/>
      <c r="K30" s="122">
        <v>-226279</v>
      </c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29"/>
      <c r="Y30" s="129"/>
      <c r="Z30" s="129"/>
      <c r="AA30" s="120">
        <f t="shared" ref="AA30:AA36" si="1">SUM(J30:Z30)</f>
        <v>-226279</v>
      </c>
    </row>
    <row r="31" spans="1:27" x14ac:dyDescent="0.2">
      <c r="A31" s="36"/>
      <c r="B31" s="52"/>
      <c r="C31" s="53"/>
      <c r="D31" s="62"/>
      <c r="E31" s="68" t="s">
        <v>5</v>
      </c>
      <c r="F31" s="128">
        <v>-21338</v>
      </c>
      <c r="G31" s="128">
        <v>-15274.363333333333</v>
      </c>
      <c r="H31" s="106">
        <f t="shared" si="0"/>
        <v>-23028</v>
      </c>
      <c r="I31" s="119"/>
      <c r="J31" s="122">
        <v>-23028</v>
      </c>
      <c r="K31" s="129"/>
      <c r="L31" s="122"/>
      <c r="M31" s="122"/>
      <c r="N31" s="122"/>
      <c r="O31" s="122"/>
      <c r="P31" s="122"/>
      <c r="Q31" s="122"/>
      <c r="R31" s="122"/>
      <c r="S31" s="122"/>
      <c r="T31" s="122"/>
      <c r="U31" s="122"/>
      <c r="V31" s="122"/>
      <c r="W31" s="122"/>
      <c r="X31" s="122"/>
      <c r="Y31" s="122"/>
      <c r="Z31" s="122"/>
      <c r="AA31" s="120">
        <f t="shared" si="1"/>
        <v>-23028</v>
      </c>
    </row>
    <row r="32" spans="1:27" x14ac:dyDescent="0.2">
      <c r="A32" s="36" t="s">
        <v>48</v>
      </c>
      <c r="B32" s="52"/>
      <c r="C32" s="55"/>
      <c r="D32" s="31" t="s">
        <v>49</v>
      </c>
      <c r="E32" s="64"/>
      <c r="F32" s="121">
        <v>-245596</v>
      </c>
      <c r="G32" s="121">
        <v>-62409.333333333336</v>
      </c>
      <c r="H32" s="106">
        <f t="shared" si="0"/>
        <v>-110102.57</v>
      </c>
      <c r="I32" s="119"/>
      <c r="J32" s="122">
        <v>-110102.57</v>
      </c>
      <c r="K32" s="122"/>
      <c r="L32" s="122"/>
      <c r="M32" s="122"/>
      <c r="N32" s="122"/>
      <c r="O32" s="122"/>
      <c r="P32" s="122"/>
      <c r="Q32" s="122"/>
      <c r="R32" s="122"/>
      <c r="S32" s="122"/>
      <c r="T32" s="122"/>
      <c r="U32" s="122"/>
      <c r="V32" s="122"/>
      <c r="W32" s="122"/>
      <c r="X32" s="122"/>
      <c r="Y32" s="122"/>
      <c r="Z32" s="122"/>
      <c r="AA32" s="120">
        <f t="shared" si="1"/>
        <v>-110102.57</v>
      </c>
    </row>
    <row r="33" spans="1:27" x14ac:dyDescent="0.2">
      <c r="A33" s="36" t="s">
        <v>50</v>
      </c>
      <c r="B33" s="52"/>
      <c r="C33" s="62"/>
      <c r="D33" s="32" t="s">
        <v>51</v>
      </c>
      <c r="E33" s="72"/>
      <c r="F33" s="123">
        <v>-6500</v>
      </c>
      <c r="G33" s="123">
        <v>-1655.3333333333333</v>
      </c>
      <c r="H33" s="106">
        <f t="shared" si="0"/>
        <v>0</v>
      </c>
      <c r="I33" s="119"/>
      <c r="J33" s="122"/>
      <c r="K33" s="122"/>
      <c r="L33" s="122"/>
      <c r="M33" s="122"/>
      <c r="N33" s="122"/>
      <c r="O33" s="122"/>
      <c r="P33" s="122"/>
      <c r="Q33" s="122"/>
      <c r="R33" s="122"/>
      <c r="S33" s="122"/>
      <c r="T33" s="122"/>
      <c r="U33" s="122"/>
      <c r="V33" s="122"/>
      <c r="W33" s="122"/>
      <c r="X33" s="122"/>
      <c r="Y33" s="122"/>
      <c r="Z33" s="122"/>
      <c r="AA33" s="120">
        <f t="shared" si="1"/>
        <v>0</v>
      </c>
    </row>
    <row r="34" spans="1:27" x14ac:dyDescent="0.2">
      <c r="A34" s="36" t="s">
        <v>52</v>
      </c>
      <c r="B34" s="69"/>
      <c r="C34" s="85" t="s">
        <v>53</v>
      </c>
      <c r="D34" s="86"/>
      <c r="E34" s="87"/>
      <c r="F34" s="107">
        <v>-1953061.03</v>
      </c>
      <c r="G34" s="107">
        <v>-1954052.51</v>
      </c>
      <c r="H34" s="107">
        <f t="shared" si="0"/>
        <v>-1898389</v>
      </c>
      <c r="I34" s="119"/>
      <c r="J34" s="122">
        <v>-1898389</v>
      </c>
      <c r="K34" s="122"/>
      <c r="L34" s="122"/>
      <c r="M34" s="122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0">
        <f t="shared" si="1"/>
        <v>-1898389</v>
      </c>
    </row>
    <row r="35" spans="1:27" x14ac:dyDescent="0.2">
      <c r="A35" s="36">
        <v>746</v>
      </c>
      <c r="B35" s="69"/>
      <c r="C35" s="85" t="s">
        <v>54</v>
      </c>
      <c r="D35" s="86"/>
      <c r="E35" s="87"/>
      <c r="F35" s="107">
        <v>3728057.3</v>
      </c>
      <c r="G35" s="107">
        <v>3693591.186666667</v>
      </c>
      <c r="H35" s="107">
        <f t="shared" si="0"/>
        <v>3695319</v>
      </c>
      <c r="I35" s="119"/>
      <c r="J35" s="122">
        <v>3695319</v>
      </c>
      <c r="K35" s="122"/>
      <c r="L35" s="122"/>
      <c r="M35" s="122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0">
        <f t="shared" si="1"/>
        <v>3695319</v>
      </c>
    </row>
    <row r="36" spans="1:27" x14ac:dyDescent="0.2">
      <c r="A36" s="36" t="s">
        <v>55</v>
      </c>
      <c r="B36" s="69"/>
      <c r="C36" s="85" t="s">
        <v>56</v>
      </c>
      <c r="D36" s="86"/>
      <c r="E36" s="87"/>
      <c r="F36" s="107">
        <v>0</v>
      </c>
      <c r="G36" s="107">
        <v>0</v>
      </c>
      <c r="H36" s="107">
        <f t="shared" si="0"/>
        <v>0</v>
      </c>
      <c r="I36" s="119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0">
        <f t="shared" si="1"/>
        <v>0</v>
      </c>
    </row>
    <row r="37" spans="1:27" x14ac:dyDescent="0.2">
      <c r="A37" s="36"/>
      <c r="B37" s="70"/>
      <c r="C37" s="82" t="s">
        <v>57</v>
      </c>
      <c r="D37" s="83"/>
      <c r="E37" s="84"/>
      <c r="F37" s="107">
        <v>0</v>
      </c>
      <c r="G37" s="107">
        <v>0</v>
      </c>
      <c r="H37" s="107">
        <f>H38+H39</f>
        <v>0</v>
      </c>
      <c r="I37" s="119"/>
      <c r="J37" s="120"/>
      <c r="K37" s="120"/>
      <c r="L37" s="120"/>
      <c r="M37" s="120"/>
      <c r="N37" s="120"/>
      <c r="O37" s="120"/>
      <c r="P37" s="120"/>
      <c r="Q37" s="120"/>
      <c r="R37" s="120"/>
      <c r="S37" s="120"/>
      <c r="T37" s="120"/>
      <c r="U37" s="120"/>
      <c r="V37" s="120"/>
      <c r="W37" s="120"/>
      <c r="X37" s="120"/>
      <c r="Y37" s="120"/>
      <c r="Z37" s="120"/>
      <c r="AA37" s="120"/>
    </row>
    <row r="38" spans="1:27" x14ac:dyDescent="0.2">
      <c r="A38" s="36" t="s">
        <v>58</v>
      </c>
      <c r="B38" s="52"/>
      <c r="C38" s="63"/>
      <c r="D38" s="80" t="s">
        <v>59</v>
      </c>
      <c r="E38" s="81"/>
      <c r="F38" s="127">
        <v>0</v>
      </c>
      <c r="G38" s="127">
        <v>0</v>
      </c>
      <c r="H38" s="106">
        <f>SUM(J38:Z38)</f>
        <v>0</v>
      </c>
      <c r="I38" s="119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0">
        <f>SUM(J38:Z38)</f>
        <v>0</v>
      </c>
    </row>
    <row r="39" spans="1:27" x14ac:dyDescent="0.2">
      <c r="A39" s="36" t="s">
        <v>60</v>
      </c>
      <c r="B39" s="52"/>
      <c r="C39" s="55"/>
      <c r="D39" s="33" t="s">
        <v>61</v>
      </c>
      <c r="E39" s="66"/>
      <c r="F39" s="106">
        <v>0</v>
      </c>
      <c r="G39" s="106">
        <v>0</v>
      </c>
      <c r="H39" s="106">
        <f>SUM(H40:H41)</f>
        <v>0</v>
      </c>
      <c r="I39" s="119"/>
      <c r="J39" s="120"/>
      <c r="K39" s="120"/>
      <c r="L39" s="120"/>
      <c r="M39" s="120"/>
      <c r="N39" s="120"/>
      <c r="O39" s="120"/>
      <c r="P39" s="120"/>
      <c r="Q39" s="120"/>
      <c r="R39" s="120"/>
      <c r="S39" s="120"/>
      <c r="T39" s="120"/>
      <c r="U39" s="120"/>
      <c r="V39" s="120"/>
      <c r="W39" s="120"/>
      <c r="X39" s="120"/>
      <c r="Y39" s="120"/>
      <c r="Z39" s="120"/>
      <c r="AA39" s="120"/>
    </row>
    <row r="40" spans="1:27" hidden="1" outlineLevel="1" x14ac:dyDescent="0.2">
      <c r="A40" s="36"/>
      <c r="B40" s="52"/>
      <c r="C40" s="55"/>
      <c r="D40" s="65" t="s">
        <v>101</v>
      </c>
      <c r="E40" s="66"/>
      <c r="F40" s="125">
        <v>0</v>
      </c>
      <c r="G40" s="125">
        <v>0</v>
      </c>
      <c r="H40" s="106">
        <f>SUM(J40:Z40)</f>
        <v>0</v>
      </c>
      <c r="I40" s="119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2"/>
      <c r="V40" s="122"/>
      <c r="W40" s="122"/>
      <c r="X40" s="122"/>
      <c r="Y40" s="122"/>
      <c r="Z40" s="122"/>
      <c r="AA40" s="120">
        <f>SUM(J40:Z40)</f>
        <v>0</v>
      </c>
    </row>
    <row r="41" spans="1:27" hidden="1" outlineLevel="1" x14ac:dyDescent="0.2">
      <c r="A41" s="36"/>
      <c r="B41" s="52"/>
      <c r="C41" s="55"/>
      <c r="D41" s="65" t="s">
        <v>102</v>
      </c>
      <c r="E41" s="66"/>
      <c r="F41" s="125">
        <v>0</v>
      </c>
      <c r="G41" s="125">
        <v>0</v>
      </c>
      <c r="H41" s="106">
        <f>SUM(J41:Z41)</f>
        <v>0</v>
      </c>
      <c r="I41" s="119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2"/>
      <c r="V41" s="122"/>
      <c r="W41" s="122"/>
      <c r="X41" s="122"/>
      <c r="Y41" s="122"/>
      <c r="Z41" s="122"/>
      <c r="AA41" s="120">
        <f>SUM(J41:Z41)</f>
        <v>0</v>
      </c>
    </row>
    <row r="42" spans="1:27" collapsed="1" x14ac:dyDescent="0.2">
      <c r="A42" s="36"/>
      <c r="B42" s="18"/>
      <c r="C42" s="104" t="s">
        <v>131</v>
      </c>
      <c r="D42" s="83"/>
      <c r="E42" s="84"/>
      <c r="F42" s="107"/>
      <c r="G42" s="107">
        <v>26664</v>
      </c>
      <c r="H42" s="107">
        <f t="shared" ref="H42" si="2">SUM(J42:Z42)</f>
        <v>-7000</v>
      </c>
      <c r="I42" s="119"/>
      <c r="J42" s="122">
        <v>-7000</v>
      </c>
      <c r="K42" s="122"/>
      <c r="L42" s="122"/>
      <c r="M42" s="122"/>
      <c r="N42" s="122"/>
      <c r="O42" s="122"/>
      <c r="P42" s="122"/>
      <c r="Q42" s="122"/>
      <c r="R42" s="122"/>
      <c r="S42" s="122"/>
      <c r="T42" s="122"/>
      <c r="U42" s="122"/>
      <c r="V42" s="122"/>
      <c r="W42" s="122"/>
      <c r="X42" s="122"/>
      <c r="Y42" s="122"/>
      <c r="Z42" s="122"/>
      <c r="AA42" s="120">
        <f t="shared" ref="AA42" si="3">SUM(J42:Z42)</f>
        <v>-7000</v>
      </c>
    </row>
    <row r="43" spans="1:27" x14ac:dyDescent="0.2">
      <c r="A43" s="36"/>
      <c r="B43" s="18"/>
      <c r="C43" s="19"/>
      <c r="D43" s="19"/>
      <c r="E43" s="19"/>
      <c r="F43" s="130"/>
      <c r="G43" s="130"/>
      <c r="H43" s="109"/>
      <c r="I43" s="119"/>
      <c r="J43" s="131"/>
      <c r="K43" s="131"/>
      <c r="L43" s="131"/>
      <c r="M43" s="131"/>
      <c r="N43" s="131"/>
      <c r="O43" s="131"/>
      <c r="P43" s="131"/>
      <c r="Q43" s="131"/>
      <c r="R43" s="131"/>
      <c r="S43" s="131"/>
      <c r="T43" s="131"/>
      <c r="U43" s="131"/>
      <c r="V43" s="131"/>
      <c r="W43" s="131"/>
      <c r="X43" s="131"/>
      <c r="Y43" s="131"/>
      <c r="Z43" s="131"/>
      <c r="AA43" s="131"/>
    </row>
    <row r="44" spans="1:27" x14ac:dyDescent="0.2">
      <c r="A44" s="36"/>
      <c r="B44" s="91" t="s">
        <v>62</v>
      </c>
      <c r="C44" s="92"/>
      <c r="D44" s="92"/>
      <c r="E44" s="92"/>
      <c r="F44" s="110">
        <f>F7+F10+F14+F15+F20+F23+F27+F34+F35+F36+F37+F42</f>
        <v>2717723.7800000003</v>
      </c>
      <c r="G44" s="110">
        <f>G7+G10+G14+G15+G20+G23+G27+G34+G35+G36+G37+G42</f>
        <v>2964711.6966666672</v>
      </c>
      <c r="H44" s="110">
        <f>H7+H10+H14+H15+H20+H23+H27+H34+H35+H36+H37+H42</f>
        <v>2686004.7200000007</v>
      </c>
      <c r="I44" s="119"/>
      <c r="J44" s="120"/>
      <c r="K44" s="120"/>
      <c r="L44" s="120"/>
      <c r="M44" s="120"/>
      <c r="N44" s="120"/>
      <c r="O44" s="120"/>
      <c r="P44" s="120"/>
      <c r="Q44" s="120"/>
      <c r="R44" s="120"/>
      <c r="S44" s="120"/>
      <c r="T44" s="120"/>
      <c r="U44" s="120"/>
      <c r="V44" s="120"/>
      <c r="W44" s="120"/>
      <c r="X44" s="120"/>
      <c r="Y44" s="120"/>
      <c r="Z44" s="120"/>
      <c r="AA44" s="120"/>
    </row>
    <row r="45" spans="1:27" s="19" customFormat="1" ht="6" customHeight="1" x14ac:dyDescent="0.2">
      <c r="A45" s="36"/>
      <c r="B45" s="18"/>
      <c r="F45" s="130"/>
      <c r="G45" s="130"/>
      <c r="H45" s="109"/>
      <c r="I45" s="130"/>
      <c r="J45" s="132"/>
      <c r="K45" s="132"/>
      <c r="L45" s="132"/>
      <c r="M45" s="132"/>
      <c r="N45" s="132"/>
      <c r="O45" s="132"/>
      <c r="P45" s="132"/>
      <c r="Q45" s="132"/>
      <c r="R45" s="132"/>
      <c r="S45" s="132"/>
      <c r="T45" s="132"/>
      <c r="U45" s="132"/>
      <c r="V45" s="132"/>
      <c r="W45" s="132"/>
      <c r="X45" s="132"/>
      <c r="Y45" s="132"/>
      <c r="Z45" s="132"/>
      <c r="AA45" s="132"/>
    </row>
    <row r="46" spans="1:27" x14ac:dyDescent="0.2">
      <c r="A46" s="36"/>
      <c r="B46" s="18"/>
      <c r="C46" s="93" t="s">
        <v>63</v>
      </c>
      <c r="D46" s="20"/>
      <c r="E46" s="20"/>
      <c r="F46" s="107">
        <v>200</v>
      </c>
      <c r="G46" s="107">
        <v>6130.5466666666671</v>
      </c>
      <c r="H46" s="107">
        <f>H47+H50</f>
        <v>5700</v>
      </c>
      <c r="I46" s="119"/>
      <c r="J46" s="120"/>
      <c r="K46" s="120"/>
      <c r="L46" s="120"/>
      <c r="M46" s="120"/>
      <c r="N46" s="120"/>
      <c r="O46" s="120"/>
      <c r="P46" s="120"/>
      <c r="Q46" s="120"/>
      <c r="R46" s="120"/>
      <c r="S46" s="120"/>
      <c r="T46" s="120"/>
      <c r="U46" s="120"/>
      <c r="V46" s="120"/>
      <c r="W46" s="120"/>
      <c r="X46" s="120"/>
      <c r="Y46" s="120"/>
      <c r="Z46" s="120"/>
      <c r="AA46" s="120"/>
    </row>
    <row r="47" spans="1:27" ht="15" customHeight="1" x14ac:dyDescent="0.2">
      <c r="A47" s="36"/>
      <c r="B47" s="18"/>
      <c r="C47" s="19"/>
      <c r="D47" s="31" t="s">
        <v>64</v>
      </c>
      <c r="E47" s="20"/>
      <c r="F47" s="106">
        <v>200</v>
      </c>
      <c r="G47" s="106">
        <v>0</v>
      </c>
      <c r="H47" s="106">
        <f>H48+H49</f>
        <v>0</v>
      </c>
      <c r="I47" s="119"/>
      <c r="J47" s="120"/>
      <c r="K47" s="120"/>
      <c r="L47" s="120"/>
      <c r="M47" s="120"/>
      <c r="N47" s="120"/>
      <c r="O47" s="120"/>
      <c r="P47" s="120"/>
      <c r="Q47" s="120"/>
      <c r="R47" s="120"/>
      <c r="S47" s="120"/>
      <c r="T47" s="120"/>
      <c r="U47" s="120"/>
      <c r="V47" s="120"/>
      <c r="W47" s="120"/>
      <c r="X47" s="120"/>
      <c r="Y47" s="120"/>
      <c r="Z47" s="120"/>
      <c r="AA47" s="120"/>
    </row>
    <row r="48" spans="1:27" x14ac:dyDescent="0.2">
      <c r="A48" s="36">
        <v>7600.7601000000004</v>
      </c>
      <c r="B48" s="18"/>
      <c r="C48" s="19"/>
      <c r="D48" s="19"/>
      <c r="E48" s="31" t="s">
        <v>65</v>
      </c>
      <c r="F48" s="133">
        <v>0</v>
      </c>
      <c r="G48" s="133">
        <v>0</v>
      </c>
      <c r="H48" s="106">
        <f>SUM(J48:Z48)</f>
        <v>0</v>
      </c>
      <c r="I48" s="119"/>
      <c r="J48" s="129"/>
      <c r="K48" s="129"/>
      <c r="L48" s="122"/>
      <c r="M48" s="122"/>
      <c r="N48" s="122"/>
      <c r="O48" s="122"/>
      <c r="P48" s="122"/>
      <c r="Q48" s="122"/>
      <c r="R48" s="122"/>
      <c r="S48" s="122"/>
      <c r="T48" s="122"/>
      <c r="U48" s="122"/>
      <c r="V48" s="122"/>
      <c r="W48" s="122"/>
      <c r="X48" s="122"/>
      <c r="Y48" s="122"/>
      <c r="Z48" s="122"/>
      <c r="AA48" s="120">
        <f>SUM(L48:Z48)</f>
        <v>0</v>
      </c>
    </row>
    <row r="49" spans="1:27" x14ac:dyDescent="0.2">
      <c r="A49" s="36">
        <v>7602.7602999999999</v>
      </c>
      <c r="B49" s="18"/>
      <c r="C49" s="19"/>
      <c r="D49" s="19"/>
      <c r="E49" s="31" t="s">
        <v>66</v>
      </c>
      <c r="F49" s="133">
        <v>200</v>
      </c>
      <c r="G49" s="133">
        <v>0</v>
      </c>
      <c r="H49" s="106">
        <f>SUM(J49:Z49)</f>
        <v>0</v>
      </c>
      <c r="I49" s="119"/>
      <c r="J49" s="122"/>
      <c r="K49" s="122"/>
      <c r="L49" s="120"/>
      <c r="M49" s="120"/>
      <c r="N49" s="120"/>
      <c r="O49" s="120"/>
      <c r="P49" s="120"/>
      <c r="Q49" s="120"/>
      <c r="R49" s="120"/>
      <c r="S49" s="120"/>
      <c r="T49" s="120"/>
      <c r="U49" s="120"/>
      <c r="V49" s="120"/>
      <c r="W49" s="120"/>
      <c r="X49" s="120"/>
      <c r="Y49" s="120"/>
      <c r="Z49" s="120"/>
      <c r="AA49" s="120">
        <f>SUM(J49:Z49)</f>
        <v>0</v>
      </c>
    </row>
    <row r="50" spans="1:27" x14ac:dyDescent="0.2">
      <c r="A50" s="36"/>
      <c r="B50" s="18"/>
      <c r="C50" s="19"/>
      <c r="D50" s="31" t="s">
        <v>67</v>
      </c>
      <c r="E50" s="20"/>
      <c r="F50" s="106">
        <v>0</v>
      </c>
      <c r="G50" s="106">
        <v>6130.5466666666671</v>
      </c>
      <c r="H50" s="106">
        <f>+H51+H52</f>
        <v>5700</v>
      </c>
      <c r="I50" s="119"/>
      <c r="J50" s="120"/>
      <c r="K50" s="120"/>
      <c r="L50" s="120"/>
      <c r="M50" s="120"/>
      <c r="N50" s="120"/>
      <c r="O50" s="120"/>
      <c r="P50" s="120"/>
      <c r="Q50" s="120"/>
      <c r="R50" s="120"/>
      <c r="S50" s="120"/>
      <c r="T50" s="120"/>
      <c r="U50" s="120"/>
      <c r="V50" s="120"/>
      <c r="W50" s="120"/>
      <c r="X50" s="120"/>
      <c r="Y50" s="120"/>
      <c r="Z50" s="120"/>
      <c r="AA50" s="120"/>
    </row>
    <row r="51" spans="1:27" x14ac:dyDescent="0.2">
      <c r="A51" s="36" t="s">
        <v>68</v>
      </c>
      <c r="B51" s="18"/>
      <c r="C51" s="19"/>
      <c r="D51" s="19"/>
      <c r="E51" s="31" t="s">
        <v>69</v>
      </c>
      <c r="F51" s="133">
        <v>0</v>
      </c>
      <c r="G51" s="133">
        <v>5516.9233333333341</v>
      </c>
      <c r="H51" s="106">
        <f>SUM(J51:Z51)</f>
        <v>5700</v>
      </c>
      <c r="I51" s="119"/>
      <c r="J51" s="129"/>
      <c r="K51" s="129"/>
      <c r="L51" s="122"/>
      <c r="M51" s="122"/>
      <c r="N51" s="122"/>
      <c r="O51" s="122"/>
      <c r="P51" s="122"/>
      <c r="Q51" s="122"/>
      <c r="R51" s="122"/>
      <c r="S51" s="122"/>
      <c r="T51" s="122"/>
      <c r="U51" s="122"/>
      <c r="V51" s="122"/>
      <c r="W51" s="122"/>
      <c r="X51" s="122"/>
      <c r="Y51" s="122"/>
      <c r="Z51" s="122">
        <f>4000+1700</f>
        <v>5700</v>
      </c>
      <c r="AA51" s="120">
        <f>SUM(J51:Z51)</f>
        <v>5700</v>
      </c>
    </row>
    <row r="52" spans="1:27" x14ac:dyDescent="0.2">
      <c r="A52" s="36" t="s">
        <v>70</v>
      </c>
      <c r="B52" s="18"/>
      <c r="C52" s="19"/>
      <c r="D52" s="19"/>
      <c r="E52" s="31" t="s">
        <v>71</v>
      </c>
      <c r="F52" s="133">
        <v>0</v>
      </c>
      <c r="G52" s="133">
        <v>613.62333333333333</v>
      </c>
      <c r="H52" s="106">
        <f>SUM(J52:Z52)</f>
        <v>0</v>
      </c>
      <c r="I52" s="119"/>
      <c r="J52" s="122"/>
      <c r="K52" s="122"/>
      <c r="L52" s="120"/>
      <c r="M52" s="120"/>
      <c r="N52" s="120"/>
      <c r="O52" s="120"/>
      <c r="P52" s="120"/>
      <c r="Q52" s="120"/>
      <c r="R52" s="120"/>
      <c r="S52" s="120"/>
      <c r="T52" s="120"/>
      <c r="U52" s="120"/>
      <c r="V52" s="120"/>
      <c r="W52" s="120"/>
      <c r="X52" s="120"/>
      <c r="Y52" s="120"/>
      <c r="Z52" s="120"/>
      <c r="AA52" s="120">
        <f>SUM(J52:Z52)</f>
        <v>0</v>
      </c>
    </row>
    <row r="53" spans="1:27" x14ac:dyDescent="0.2">
      <c r="A53" s="36"/>
      <c r="B53" s="18"/>
      <c r="C53" s="93" t="s">
        <v>72</v>
      </c>
      <c r="D53" s="20"/>
      <c r="E53" s="20"/>
      <c r="F53" s="105">
        <v>-2604942.71</v>
      </c>
      <c r="G53" s="105">
        <v>-2691501.2033333336</v>
      </c>
      <c r="H53" s="105">
        <f>H54+H55+H56</f>
        <v>-1341704.8700000001</v>
      </c>
      <c r="I53" s="119"/>
      <c r="J53" s="120"/>
      <c r="K53" s="120"/>
      <c r="L53" s="120"/>
      <c r="M53" s="120"/>
      <c r="N53" s="120"/>
      <c r="O53" s="120"/>
      <c r="P53" s="120"/>
      <c r="Q53" s="120"/>
      <c r="R53" s="120"/>
      <c r="S53" s="120"/>
      <c r="T53" s="120"/>
      <c r="U53" s="120"/>
      <c r="V53" s="120"/>
      <c r="W53" s="120"/>
      <c r="X53" s="120"/>
      <c r="Y53" s="120"/>
      <c r="Z53" s="120"/>
      <c r="AA53" s="120"/>
    </row>
    <row r="54" spans="1:27" x14ac:dyDescent="0.2">
      <c r="A54" s="36" t="s">
        <v>73</v>
      </c>
      <c r="B54" s="18"/>
      <c r="C54" s="19"/>
      <c r="D54" s="31" t="s">
        <v>74</v>
      </c>
      <c r="E54" s="20"/>
      <c r="F54" s="133">
        <v>-9061</v>
      </c>
      <c r="G54" s="133">
        <v>-8031.95</v>
      </c>
      <c r="H54" s="106">
        <f>SUM(J54:Z54)</f>
        <v>-4751</v>
      </c>
      <c r="I54" s="119"/>
      <c r="J54" s="129"/>
      <c r="K54" s="129"/>
      <c r="L54" s="122"/>
      <c r="M54" s="122"/>
      <c r="N54" s="122"/>
      <c r="O54" s="122"/>
      <c r="P54" s="122"/>
      <c r="Q54" s="122"/>
      <c r="R54" s="122"/>
      <c r="S54" s="122"/>
      <c r="T54" s="122"/>
      <c r="U54" s="122"/>
      <c r="V54" s="122"/>
      <c r="W54" s="122"/>
      <c r="X54" s="122"/>
      <c r="Y54" s="122"/>
      <c r="Z54" s="122">
        <f>-2376-2375</f>
        <v>-4751</v>
      </c>
      <c r="AA54" s="120">
        <f>SUM(J54:Z54)</f>
        <v>-4751</v>
      </c>
    </row>
    <row r="55" spans="1:27" x14ac:dyDescent="0.2">
      <c r="A55" s="36" t="s">
        <v>75</v>
      </c>
      <c r="B55" s="18"/>
      <c r="C55" s="19"/>
      <c r="D55" s="31" t="s">
        <v>76</v>
      </c>
      <c r="E55" s="20"/>
      <c r="F55" s="133">
        <v>-2565934.71</v>
      </c>
      <c r="G55" s="133">
        <v>-2683469.2533333334</v>
      </c>
      <c r="H55" s="106">
        <f>SUM(J55:Z55)</f>
        <v>-1336953.8700000001</v>
      </c>
      <c r="I55" s="119"/>
      <c r="J55" s="122">
        <v>-1330335.8700000001</v>
      </c>
      <c r="K55" s="122">
        <v>-6618</v>
      </c>
      <c r="L55" s="120"/>
      <c r="M55" s="120"/>
      <c r="N55" s="120"/>
      <c r="O55" s="120"/>
      <c r="P55" s="120"/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>
        <f>SUM(J55:Z55)</f>
        <v>-1336953.8700000001</v>
      </c>
    </row>
    <row r="56" spans="1:27" ht="14.25" customHeight="1" x14ac:dyDescent="0.2">
      <c r="A56" s="36" t="s">
        <v>77</v>
      </c>
      <c r="B56" s="18"/>
      <c r="C56" s="19"/>
      <c r="D56" s="31" t="s">
        <v>78</v>
      </c>
      <c r="E56" s="20"/>
      <c r="F56" s="133">
        <v>-29947</v>
      </c>
      <c r="G56" s="133">
        <v>0</v>
      </c>
      <c r="H56" s="106">
        <f>SUM(J56:Z56)</f>
        <v>0</v>
      </c>
      <c r="I56" s="119"/>
      <c r="J56" s="122"/>
      <c r="K56" s="122"/>
      <c r="L56" s="122"/>
      <c r="M56" s="122"/>
      <c r="N56" s="122"/>
      <c r="O56" s="122"/>
      <c r="P56" s="122"/>
      <c r="Q56" s="122"/>
      <c r="R56" s="122"/>
      <c r="S56" s="122"/>
      <c r="T56" s="122"/>
      <c r="U56" s="122"/>
      <c r="V56" s="122"/>
      <c r="W56" s="122"/>
      <c r="X56" s="122"/>
      <c r="Y56" s="122"/>
      <c r="Z56" s="122"/>
      <c r="AA56" s="120">
        <f>SUM(J56:Z56)</f>
        <v>0</v>
      </c>
    </row>
    <row r="57" spans="1:27" x14ac:dyDescent="0.2">
      <c r="A57" s="36"/>
      <c r="B57" s="18"/>
      <c r="C57" s="94" t="s">
        <v>79</v>
      </c>
      <c r="D57" s="21"/>
      <c r="E57" s="21"/>
      <c r="F57" s="105">
        <v>0</v>
      </c>
      <c r="G57" s="105">
        <v>0</v>
      </c>
      <c r="H57" s="105">
        <f>H58+H61</f>
        <v>-1014322.84</v>
      </c>
      <c r="I57" s="119"/>
      <c r="J57" s="120"/>
      <c r="K57" s="120"/>
      <c r="L57" s="120"/>
      <c r="M57" s="120"/>
      <c r="N57" s="120"/>
      <c r="O57" s="120"/>
      <c r="P57" s="120"/>
      <c r="Q57" s="120"/>
      <c r="R57" s="120"/>
      <c r="S57" s="120"/>
      <c r="T57" s="120"/>
      <c r="U57" s="120"/>
      <c r="V57" s="120"/>
      <c r="W57" s="120"/>
      <c r="X57" s="120"/>
      <c r="Y57" s="120"/>
      <c r="Z57" s="120"/>
      <c r="AA57" s="120"/>
    </row>
    <row r="58" spans="1:27" x14ac:dyDescent="0.2">
      <c r="A58" s="36" t="s">
        <v>80</v>
      </c>
      <c r="B58" s="18"/>
      <c r="C58" s="23"/>
      <c r="D58" s="33" t="s">
        <v>81</v>
      </c>
      <c r="E58" s="21"/>
      <c r="F58" s="106">
        <v>0</v>
      </c>
      <c r="G58" s="106">
        <v>0</v>
      </c>
      <c r="H58" s="106">
        <f>H59+H60</f>
        <v>-1014322.84</v>
      </c>
      <c r="I58" s="119"/>
      <c r="J58" s="120"/>
      <c r="K58" s="120"/>
      <c r="L58" s="120"/>
      <c r="M58" s="120"/>
      <c r="N58" s="120"/>
      <c r="O58" s="120"/>
      <c r="P58" s="120"/>
      <c r="Q58" s="120"/>
      <c r="R58" s="120"/>
      <c r="S58" s="120"/>
      <c r="T58" s="120"/>
      <c r="U58" s="120"/>
      <c r="V58" s="120"/>
      <c r="W58" s="120"/>
      <c r="X58" s="120"/>
      <c r="Y58" s="120"/>
      <c r="Z58" s="120"/>
      <c r="AA58" s="120"/>
    </row>
    <row r="59" spans="1:27" outlineLevel="1" x14ac:dyDescent="0.2">
      <c r="A59" s="36"/>
      <c r="B59" s="18"/>
      <c r="C59" s="23"/>
      <c r="D59" s="65" t="s">
        <v>105</v>
      </c>
      <c r="E59" s="21"/>
      <c r="F59" s="133">
        <v>0</v>
      </c>
      <c r="G59" s="133"/>
      <c r="H59" s="106">
        <f>SUM(J59:Z59)</f>
        <v>-1014322.84</v>
      </c>
      <c r="I59" s="119"/>
      <c r="J59" s="122">
        <v>-1014322.84</v>
      </c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0">
        <f>SUM(J59:Z59)</f>
        <v>-1014322.84</v>
      </c>
    </row>
    <row r="60" spans="1:27" outlineLevel="1" x14ac:dyDescent="0.2">
      <c r="A60" s="36"/>
      <c r="B60" s="18"/>
      <c r="C60" s="23"/>
      <c r="D60" s="65" t="s">
        <v>103</v>
      </c>
      <c r="E60" s="21"/>
      <c r="F60" s="133">
        <v>0</v>
      </c>
      <c r="G60" s="133"/>
      <c r="H60" s="106">
        <f>SUM(J60:Z60)</f>
        <v>0</v>
      </c>
      <c r="I60" s="119"/>
      <c r="J60" s="122"/>
      <c r="K60" s="122"/>
      <c r="L60" s="122"/>
      <c r="M60" s="122"/>
      <c r="N60" s="122"/>
      <c r="O60" s="122"/>
      <c r="P60" s="122"/>
      <c r="Q60" s="122"/>
      <c r="R60" s="122"/>
      <c r="S60" s="122"/>
      <c r="T60" s="122"/>
      <c r="U60" s="122"/>
      <c r="V60" s="122"/>
      <c r="W60" s="122"/>
      <c r="X60" s="122"/>
      <c r="Y60" s="122"/>
      <c r="Z60" s="122"/>
      <c r="AA60" s="120">
        <f>SUM(J60:Z60)</f>
        <v>0</v>
      </c>
    </row>
    <row r="61" spans="1:27" x14ac:dyDescent="0.2">
      <c r="A61" s="36" t="s">
        <v>82</v>
      </c>
      <c r="B61" s="18"/>
      <c r="C61" s="23"/>
      <c r="D61" s="33" t="s">
        <v>83</v>
      </c>
      <c r="E61" s="21"/>
      <c r="F61" s="106">
        <v>0</v>
      </c>
      <c r="G61" s="106">
        <f t="shared" ref="G61" si="4">G62+G63</f>
        <v>0</v>
      </c>
      <c r="H61" s="106">
        <f>H62+H63</f>
        <v>0</v>
      </c>
      <c r="I61" s="119"/>
      <c r="J61" s="120"/>
      <c r="K61" s="120"/>
      <c r="L61" s="120"/>
      <c r="M61" s="120"/>
      <c r="N61" s="120"/>
      <c r="O61" s="120"/>
      <c r="P61" s="120"/>
      <c r="Q61" s="120"/>
      <c r="R61" s="120"/>
      <c r="S61" s="120"/>
      <c r="T61" s="120"/>
      <c r="U61" s="120"/>
      <c r="V61" s="120"/>
      <c r="W61" s="120"/>
      <c r="X61" s="120"/>
      <c r="Y61" s="120"/>
      <c r="Z61" s="120"/>
      <c r="AA61" s="120"/>
    </row>
    <row r="62" spans="1:27" outlineLevel="1" x14ac:dyDescent="0.2">
      <c r="A62" s="36"/>
      <c r="B62" s="18"/>
      <c r="C62" s="23"/>
      <c r="D62" s="65" t="s">
        <v>104</v>
      </c>
      <c r="E62" s="21"/>
      <c r="F62" s="133">
        <v>0</v>
      </c>
      <c r="G62" s="133"/>
      <c r="H62" s="106">
        <f>SUM(J62:Z62)</f>
        <v>0</v>
      </c>
      <c r="I62" s="119"/>
      <c r="J62" s="122"/>
      <c r="K62" s="122"/>
      <c r="L62" s="122"/>
      <c r="M62" s="122"/>
      <c r="N62" s="122"/>
      <c r="O62" s="122"/>
      <c r="P62" s="122"/>
      <c r="Q62" s="122"/>
      <c r="R62" s="122"/>
      <c r="S62" s="122"/>
      <c r="T62" s="122"/>
      <c r="U62" s="122"/>
      <c r="V62" s="122"/>
      <c r="W62" s="122"/>
      <c r="X62" s="122"/>
      <c r="Y62" s="122"/>
      <c r="Z62" s="122"/>
      <c r="AA62" s="120">
        <f>SUM(J62:Z62)</f>
        <v>0</v>
      </c>
    </row>
    <row r="63" spans="1:27" outlineLevel="1" x14ac:dyDescent="0.2">
      <c r="A63" s="36"/>
      <c r="B63" s="18"/>
      <c r="C63" s="23"/>
      <c r="D63" s="67" t="s">
        <v>111</v>
      </c>
      <c r="E63" s="21"/>
      <c r="F63" s="133">
        <v>0</v>
      </c>
      <c r="G63" s="133"/>
      <c r="H63" s="106">
        <f>SUM(J63:Z63)</f>
        <v>0</v>
      </c>
      <c r="I63" s="119"/>
      <c r="J63" s="122"/>
      <c r="K63" s="122"/>
      <c r="L63" s="122"/>
      <c r="M63" s="122"/>
      <c r="N63" s="122"/>
      <c r="O63" s="122"/>
      <c r="P63" s="122"/>
      <c r="Q63" s="122"/>
      <c r="R63" s="122"/>
      <c r="S63" s="122"/>
      <c r="T63" s="122"/>
      <c r="U63" s="122"/>
      <c r="V63" s="122"/>
      <c r="W63" s="122"/>
      <c r="X63" s="122"/>
      <c r="Y63" s="122"/>
      <c r="Z63" s="122"/>
      <c r="AA63" s="120">
        <f>SUM(J63:Z63)</f>
        <v>0</v>
      </c>
    </row>
    <row r="64" spans="1:27" x14ac:dyDescent="0.2">
      <c r="A64" s="36" t="s">
        <v>84</v>
      </c>
      <c r="B64" s="18"/>
      <c r="C64" s="94" t="s">
        <v>85</v>
      </c>
      <c r="D64" s="21"/>
      <c r="E64" s="21"/>
      <c r="F64" s="105">
        <v>0</v>
      </c>
      <c r="G64" s="105">
        <f t="shared" ref="G64" si="5">G65+G66</f>
        <v>0</v>
      </c>
      <c r="H64" s="105">
        <f>H65+H66</f>
        <v>0</v>
      </c>
      <c r="I64" s="119"/>
      <c r="J64" s="120"/>
      <c r="K64" s="120"/>
      <c r="L64" s="120"/>
      <c r="M64" s="120"/>
      <c r="N64" s="120"/>
      <c r="O64" s="120"/>
      <c r="P64" s="120"/>
      <c r="Q64" s="120"/>
      <c r="R64" s="120"/>
      <c r="S64" s="120"/>
      <c r="T64" s="120"/>
      <c r="U64" s="120"/>
      <c r="V64" s="120"/>
      <c r="W64" s="120"/>
      <c r="X64" s="120"/>
      <c r="Y64" s="120"/>
      <c r="Z64" s="120"/>
      <c r="AA64" s="120"/>
    </row>
    <row r="65" spans="1:27" outlineLevel="1" x14ac:dyDescent="0.2">
      <c r="A65" s="36"/>
      <c r="B65" s="18"/>
      <c r="C65" s="90"/>
      <c r="D65" s="67" t="s">
        <v>112</v>
      </c>
      <c r="E65" s="21"/>
      <c r="F65" s="133">
        <v>0</v>
      </c>
      <c r="G65" s="133"/>
      <c r="H65" s="105">
        <f>SUM(J65:Z65)</f>
        <v>0</v>
      </c>
      <c r="I65" s="119"/>
      <c r="J65" s="122"/>
      <c r="K65" s="122"/>
      <c r="L65" s="122"/>
      <c r="M65" s="122"/>
      <c r="N65" s="122"/>
      <c r="O65" s="122"/>
      <c r="P65" s="122"/>
      <c r="Q65" s="122"/>
      <c r="R65" s="122"/>
      <c r="S65" s="122"/>
      <c r="T65" s="122"/>
      <c r="U65" s="122"/>
      <c r="V65" s="122"/>
      <c r="W65" s="122"/>
      <c r="X65" s="122"/>
      <c r="Y65" s="122"/>
      <c r="Z65" s="122"/>
      <c r="AA65" s="120">
        <f>SUM(J65:Z65)</f>
        <v>0</v>
      </c>
    </row>
    <row r="66" spans="1:27" outlineLevel="1" x14ac:dyDescent="0.2">
      <c r="A66" s="36"/>
      <c r="B66" s="18"/>
      <c r="C66" s="94"/>
      <c r="D66" s="44" t="s">
        <v>113</v>
      </c>
      <c r="E66" s="21"/>
      <c r="F66" s="133">
        <v>0</v>
      </c>
      <c r="G66" s="133"/>
      <c r="H66" s="105">
        <f>SUM(J66:Z66)</f>
        <v>0</v>
      </c>
      <c r="I66" s="119"/>
      <c r="J66" s="122"/>
      <c r="K66" s="122"/>
      <c r="L66" s="122"/>
      <c r="M66" s="122"/>
      <c r="N66" s="122"/>
      <c r="O66" s="122"/>
      <c r="P66" s="122"/>
      <c r="Q66" s="122"/>
      <c r="R66" s="122"/>
      <c r="S66" s="122"/>
      <c r="T66" s="122"/>
      <c r="U66" s="122"/>
      <c r="V66" s="122"/>
      <c r="W66" s="122"/>
      <c r="X66" s="122"/>
      <c r="Y66" s="122"/>
      <c r="Z66" s="122"/>
      <c r="AA66" s="120">
        <f>SUM(J66:Z66)</f>
        <v>0</v>
      </c>
    </row>
    <row r="67" spans="1:27" x14ac:dyDescent="0.2">
      <c r="A67" s="36"/>
      <c r="B67" s="18"/>
      <c r="C67" s="94" t="s">
        <v>86</v>
      </c>
      <c r="D67" s="21"/>
      <c r="E67" s="21"/>
      <c r="F67" s="105">
        <v>0</v>
      </c>
      <c r="G67" s="105">
        <f t="shared" ref="G67" si="6">G68+G69</f>
        <v>0</v>
      </c>
      <c r="H67" s="105">
        <f>H68+H69</f>
        <v>0</v>
      </c>
      <c r="I67" s="119"/>
      <c r="J67" s="120"/>
      <c r="K67" s="120"/>
      <c r="L67" s="120"/>
      <c r="M67" s="120"/>
      <c r="N67" s="120"/>
      <c r="O67" s="120"/>
      <c r="P67" s="120"/>
      <c r="Q67" s="120"/>
      <c r="R67" s="120"/>
      <c r="S67" s="120"/>
      <c r="T67" s="120"/>
      <c r="U67" s="120"/>
      <c r="V67" s="120"/>
      <c r="W67" s="120"/>
      <c r="X67" s="120"/>
      <c r="Y67" s="120"/>
      <c r="Z67" s="120"/>
      <c r="AA67" s="120"/>
    </row>
    <row r="68" spans="1:27" x14ac:dyDescent="0.2">
      <c r="A68" s="36" t="s">
        <v>87</v>
      </c>
      <c r="B68" s="18"/>
      <c r="C68" s="19"/>
      <c r="D68" s="31" t="s">
        <v>59</v>
      </c>
      <c r="E68" s="20"/>
      <c r="F68" s="133">
        <v>0</v>
      </c>
      <c r="G68" s="133"/>
      <c r="H68" s="106">
        <f>SUM(J68:Z68)</f>
        <v>0</v>
      </c>
      <c r="I68" s="119"/>
      <c r="J68" s="122"/>
      <c r="K68" s="122"/>
      <c r="L68" s="122"/>
      <c r="M68" s="122"/>
      <c r="N68" s="122"/>
      <c r="O68" s="122"/>
      <c r="P68" s="122"/>
      <c r="Q68" s="122"/>
      <c r="R68" s="122"/>
      <c r="S68" s="122"/>
      <c r="T68" s="122"/>
      <c r="U68" s="122"/>
      <c r="V68" s="122"/>
      <c r="W68" s="122"/>
      <c r="X68" s="122"/>
      <c r="Y68" s="122"/>
      <c r="Z68" s="122"/>
      <c r="AA68" s="120">
        <f>SUM(J68:Z68)</f>
        <v>0</v>
      </c>
    </row>
    <row r="69" spans="1:27" x14ac:dyDescent="0.2">
      <c r="A69" s="36" t="s">
        <v>88</v>
      </c>
      <c r="B69" s="18"/>
      <c r="C69" s="19"/>
      <c r="D69" s="31" t="s">
        <v>61</v>
      </c>
      <c r="E69" s="20"/>
      <c r="F69" s="106">
        <v>0</v>
      </c>
      <c r="G69" s="106">
        <f t="shared" ref="G69" si="7">G70+G71</f>
        <v>0</v>
      </c>
      <c r="H69" s="106">
        <f>H70+H71</f>
        <v>0</v>
      </c>
      <c r="I69" s="119"/>
      <c r="J69" s="120"/>
      <c r="K69" s="120"/>
      <c r="L69" s="120"/>
      <c r="M69" s="120"/>
      <c r="N69" s="120"/>
      <c r="O69" s="120"/>
      <c r="P69" s="120"/>
      <c r="Q69" s="120"/>
      <c r="R69" s="120"/>
      <c r="S69" s="120"/>
      <c r="T69" s="120"/>
      <c r="U69" s="120"/>
      <c r="V69" s="120"/>
      <c r="W69" s="120"/>
      <c r="X69" s="120"/>
      <c r="Y69" s="120"/>
      <c r="Z69" s="120"/>
      <c r="AA69" s="120"/>
    </row>
    <row r="70" spans="1:27" outlineLevel="1" x14ac:dyDescent="0.2">
      <c r="A70" s="36"/>
      <c r="B70" s="18"/>
      <c r="C70" s="19"/>
      <c r="D70" s="45" t="s">
        <v>106</v>
      </c>
      <c r="E70" s="20"/>
      <c r="F70" s="133">
        <v>0</v>
      </c>
      <c r="G70" s="133"/>
      <c r="H70" s="106">
        <f>SUM(J70:Z70)</f>
        <v>0</v>
      </c>
      <c r="I70" s="119"/>
      <c r="J70" s="122"/>
      <c r="K70" s="122"/>
      <c r="L70" s="122"/>
      <c r="M70" s="122"/>
      <c r="N70" s="122"/>
      <c r="O70" s="122"/>
      <c r="P70" s="122"/>
      <c r="Q70" s="122"/>
      <c r="R70" s="122"/>
      <c r="S70" s="122"/>
      <c r="T70" s="122"/>
      <c r="U70" s="122"/>
      <c r="V70" s="122"/>
      <c r="W70" s="122"/>
      <c r="X70" s="122"/>
      <c r="Y70" s="122"/>
      <c r="Z70" s="122"/>
      <c r="AA70" s="120">
        <f>SUM(J70:Z70)</f>
        <v>0</v>
      </c>
    </row>
    <row r="71" spans="1:27" outlineLevel="1" x14ac:dyDescent="0.2">
      <c r="A71" s="36"/>
      <c r="B71" s="18"/>
      <c r="C71" s="19"/>
      <c r="D71" s="45" t="s">
        <v>107</v>
      </c>
      <c r="E71" s="20"/>
      <c r="F71" s="133">
        <v>0</v>
      </c>
      <c r="G71" s="133"/>
      <c r="H71" s="106">
        <f>SUM(J71:Z71)</f>
        <v>0</v>
      </c>
      <c r="I71" s="119"/>
      <c r="J71" s="122"/>
      <c r="K71" s="122"/>
      <c r="L71" s="122"/>
      <c r="M71" s="122"/>
      <c r="N71" s="122"/>
      <c r="O71" s="122"/>
      <c r="P71" s="122"/>
      <c r="Q71" s="122"/>
      <c r="R71" s="122"/>
      <c r="S71" s="122"/>
      <c r="T71" s="122"/>
      <c r="U71" s="122"/>
      <c r="V71" s="122"/>
      <c r="W71" s="122"/>
      <c r="X71" s="122"/>
      <c r="Y71" s="122"/>
      <c r="Z71" s="122"/>
      <c r="AA71" s="120">
        <f>SUM(J71:Z71)</f>
        <v>0</v>
      </c>
    </row>
    <row r="72" spans="1:27" x14ac:dyDescent="0.2">
      <c r="A72" s="36"/>
      <c r="B72" s="18"/>
      <c r="C72" s="88"/>
      <c r="D72" s="88"/>
      <c r="E72" s="95"/>
      <c r="F72" s="130"/>
      <c r="G72" s="130"/>
      <c r="H72" s="109"/>
      <c r="I72" s="119"/>
      <c r="J72" s="131"/>
      <c r="K72" s="131"/>
      <c r="L72" s="131"/>
      <c r="M72" s="131"/>
      <c r="N72" s="131"/>
      <c r="O72" s="131"/>
      <c r="P72" s="131"/>
      <c r="Q72" s="131"/>
      <c r="R72" s="131"/>
      <c r="S72" s="131"/>
      <c r="T72" s="131"/>
      <c r="U72" s="131"/>
      <c r="V72" s="131"/>
      <c r="W72" s="131"/>
      <c r="X72" s="131"/>
      <c r="Y72" s="131"/>
      <c r="Z72" s="131"/>
      <c r="AA72" s="131"/>
    </row>
    <row r="73" spans="1:27" x14ac:dyDescent="0.2">
      <c r="A73" s="36"/>
      <c r="B73" s="91" t="s">
        <v>89</v>
      </c>
      <c r="C73" s="92"/>
      <c r="D73" s="92"/>
      <c r="E73" s="92"/>
      <c r="F73" s="111">
        <f t="shared" ref="F73:G73" si="8">F46+F53+F57+F64+F67</f>
        <v>-2604742.71</v>
      </c>
      <c r="G73" s="111">
        <f t="shared" si="8"/>
        <v>-2685370.6566666667</v>
      </c>
      <c r="H73" s="111">
        <f>H46+H53+H57+H64+H67</f>
        <v>-2350327.71</v>
      </c>
      <c r="I73" s="119"/>
      <c r="J73" s="120"/>
      <c r="K73" s="120"/>
      <c r="L73" s="120"/>
      <c r="M73" s="120"/>
      <c r="N73" s="120"/>
      <c r="O73" s="120"/>
      <c r="P73" s="120"/>
      <c r="Q73" s="120"/>
      <c r="R73" s="120"/>
      <c r="S73" s="120"/>
      <c r="T73" s="120"/>
      <c r="U73" s="120"/>
      <c r="V73" s="120"/>
      <c r="W73" s="120"/>
      <c r="X73" s="120"/>
      <c r="Y73" s="120"/>
      <c r="Z73" s="120"/>
      <c r="AA73" s="120"/>
    </row>
    <row r="74" spans="1:27" x14ac:dyDescent="0.2">
      <c r="A74" s="36"/>
      <c r="B74" s="18"/>
      <c r="C74" s="19"/>
      <c r="D74" s="19"/>
      <c r="E74" s="19"/>
      <c r="F74" s="130"/>
      <c r="G74" s="130"/>
      <c r="H74" s="109"/>
      <c r="I74" s="119"/>
      <c r="J74" s="134"/>
      <c r="K74" s="134"/>
      <c r="L74" s="134"/>
      <c r="M74" s="134"/>
      <c r="N74" s="134"/>
      <c r="O74" s="134"/>
      <c r="P74" s="134"/>
      <c r="Q74" s="134"/>
      <c r="R74" s="134"/>
      <c r="S74" s="134"/>
      <c r="T74" s="134"/>
      <c r="U74" s="134"/>
      <c r="V74" s="134"/>
      <c r="W74" s="134"/>
      <c r="X74" s="134"/>
      <c r="Y74" s="134"/>
      <c r="Z74" s="134"/>
      <c r="AA74" s="134"/>
    </row>
    <row r="75" spans="1:27" x14ac:dyDescent="0.2">
      <c r="A75" s="36"/>
      <c r="B75" s="18"/>
      <c r="C75" s="19"/>
      <c r="D75" s="19"/>
      <c r="E75" s="19"/>
      <c r="F75" s="130"/>
      <c r="G75" s="130"/>
      <c r="H75" s="109"/>
      <c r="I75" s="119"/>
      <c r="J75" s="135"/>
      <c r="K75" s="135"/>
      <c r="L75" s="135"/>
      <c r="M75" s="135"/>
      <c r="N75" s="135"/>
      <c r="O75" s="135"/>
      <c r="P75" s="135"/>
      <c r="Q75" s="135"/>
      <c r="R75" s="135"/>
      <c r="S75" s="135"/>
      <c r="T75" s="135"/>
      <c r="U75" s="135"/>
      <c r="V75" s="135"/>
      <c r="W75" s="135"/>
      <c r="X75" s="135"/>
      <c r="Y75" s="135"/>
      <c r="Z75" s="135"/>
      <c r="AA75" s="135"/>
    </row>
    <row r="76" spans="1:27" x14ac:dyDescent="0.2">
      <c r="A76" s="36"/>
      <c r="B76" s="91" t="s">
        <v>90</v>
      </c>
      <c r="C76" s="97"/>
      <c r="D76" s="97"/>
      <c r="E76" s="97"/>
      <c r="F76" s="111">
        <f t="shared" ref="F76:G76" si="9">F44+F73</f>
        <v>112981.0700000003</v>
      </c>
      <c r="G76" s="111">
        <f t="shared" si="9"/>
        <v>279341.0400000005</v>
      </c>
      <c r="H76" s="111">
        <f>H44+H73</f>
        <v>335677.01000000071</v>
      </c>
      <c r="I76" s="119"/>
      <c r="J76" s="120"/>
      <c r="K76" s="120"/>
      <c r="L76" s="120"/>
      <c r="M76" s="120"/>
      <c r="N76" s="120"/>
      <c r="O76" s="120"/>
      <c r="P76" s="120"/>
      <c r="Q76" s="120"/>
      <c r="R76" s="120"/>
      <c r="S76" s="120"/>
      <c r="T76" s="120"/>
      <c r="U76" s="120"/>
      <c r="V76" s="120"/>
      <c r="W76" s="120"/>
      <c r="X76" s="120"/>
      <c r="Y76" s="120"/>
      <c r="Z76" s="120"/>
      <c r="AA76" s="120"/>
    </row>
    <row r="77" spans="1:27" x14ac:dyDescent="0.2">
      <c r="A77" s="36"/>
      <c r="B77" s="18"/>
      <c r="C77" s="19"/>
      <c r="D77" s="19"/>
      <c r="E77" s="19"/>
      <c r="F77" s="130"/>
      <c r="G77" s="130"/>
      <c r="H77" s="109"/>
      <c r="I77" s="119"/>
      <c r="J77" s="131"/>
      <c r="K77" s="131"/>
      <c r="L77" s="131"/>
      <c r="M77" s="131"/>
      <c r="N77" s="131"/>
      <c r="O77" s="131"/>
      <c r="P77" s="131"/>
      <c r="Q77" s="131"/>
      <c r="R77" s="131"/>
      <c r="S77" s="131"/>
      <c r="T77" s="131"/>
      <c r="U77" s="131"/>
      <c r="V77" s="131"/>
      <c r="W77" s="131"/>
      <c r="X77" s="131"/>
      <c r="Y77" s="131"/>
      <c r="Z77" s="131"/>
      <c r="AA77" s="131"/>
    </row>
    <row r="78" spans="1:27" x14ac:dyDescent="0.2">
      <c r="A78" s="36"/>
      <c r="B78" s="18"/>
      <c r="C78" s="93" t="s">
        <v>91</v>
      </c>
      <c r="D78" s="20"/>
      <c r="E78" s="20"/>
      <c r="F78" s="105"/>
      <c r="G78" s="105">
        <v>-170000</v>
      </c>
      <c r="H78" s="105">
        <f>SUM(J78:Z78)</f>
        <v>-150000</v>
      </c>
      <c r="I78" s="119"/>
      <c r="J78" s="122">
        <v>-150000</v>
      </c>
      <c r="K78" s="122"/>
      <c r="L78" s="122"/>
      <c r="M78" s="122"/>
      <c r="N78" s="122"/>
      <c r="O78" s="122"/>
      <c r="P78" s="122"/>
      <c r="Q78" s="122"/>
      <c r="R78" s="122"/>
      <c r="S78" s="122"/>
      <c r="T78" s="122"/>
      <c r="U78" s="122"/>
      <c r="V78" s="122"/>
      <c r="W78" s="122"/>
      <c r="X78" s="122"/>
      <c r="Y78" s="122"/>
      <c r="Z78" s="122"/>
      <c r="AA78" s="120">
        <f>SUM(J78:Z78)</f>
        <v>-150000</v>
      </c>
    </row>
    <row r="79" spans="1:27" x14ac:dyDescent="0.2">
      <c r="A79" s="36"/>
      <c r="B79" s="18"/>
      <c r="C79" s="89"/>
      <c r="D79" s="19"/>
      <c r="E79" s="19"/>
      <c r="F79" s="130"/>
      <c r="G79" s="130"/>
      <c r="H79" s="112"/>
      <c r="I79" s="119"/>
      <c r="J79" s="131"/>
      <c r="K79" s="131"/>
      <c r="L79" s="131"/>
      <c r="M79" s="131"/>
      <c r="N79" s="131"/>
      <c r="O79" s="131"/>
      <c r="P79" s="131"/>
      <c r="Q79" s="131"/>
      <c r="R79" s="131"/>
      <c r="S79" s="131"/>
      <c r="T79" s="131"/>
      <c r="U79" s="131"/>
      <c r="V79" s="131"/>
      <c r="W79" s="131"/>
      <c r="X79" s="131"/>
      <c r="Y79" s="131"/>
      <c r="Z79" s="131"/>
      <c r="AA79" s="131"/>
    </row>
    <row r="80" spans="1:27" x14ac:dyDescent="0.2">
      <c r="A80" s="36"/>
      <c r="B80" s="91" t="s">
        <v>92</v>
      </c>
      <c r="C80" s="97"/>
      <c r="D80" s="97"/>
      <c r="E80" s="97"/>
      <c r="F80" s="111">
        <f t="shared" ref="F80:G80" si="10">F76+F78</f>
        <v>112981.0700000003</v>
      </c>
      <c r="G80" s="111">
        <f t="shared" si="10"/>
        <v>109341.0400000005</v>
      </c>
      <c r="H80" s="111">
        <f>H76+H78</f>
        <v>185677.01000000071</v>
      </c>
      <c r="I80" s="119"/>
      <c r="J80" s="120"/>
      <c r="K80" s="120"/>
      <c r="L80" s="120"/>
      <c r="M80" s="120"/>
      <c r="N80" s="120"/>
      <c r="O80" s="120"/>
      <c r="P80" s="120"/>
      <c r="Q80" s="120"/>
      <c r="R80" s="120"/>
      <c r="S80" s="120"/>
      <c r="T80" s="120"/>
      <c r="U80" s="120"/>
      <c r="V80" s="120"/>
      <c r="W80" s="120"/>
      <c r="X80" s="120"/>
      <c r="Y80" s="120"/>
      <c r="Z80" s="120"/>
      <c r="AA80" s="120"/>
    </row>
    <row r="81" spans="1:27" x14ac:dyDescent="0.2">
      <c r="A81" s="36"/>
      <c r="B81" s="37"/>
      <c r="C81" s="37"/>
      <c r="D81" s="37"/>
      <c r="E81" s="37"/>
      <c r="F81" s="136"/>
      <c r="G81" s="136"/>
      <c r="H81" s="113"/>
      <c r="I81" s="119"/>
      <c r="J81" s="131"/>
      <c r="K81" s="131"/>
      <c r="L81" s="131"/>
      <c r="M81" s="131"/>
      <c r="N81" s="131"/>
      <c r="O81" s="131"/>
      <c r="P81" s="131"/>
      <c r="Q81" s="131"/>
      <c r="R81" s="131"/>
      <c r="S81" s="131"/>
      <c r="T81" s="131"/>
      <c r="U81" s="131"/>
      <c r="V81" s="131"/>
      <c r="W81" s="131"/>
      <c r="X81" s="131"/>
      <c r="Y81" s="131"/>
      <c r="Z81" s="131"/>
      <c r="AA81" s="131"/>
    </row>
    <row r="82" spans="1:27" x14ac:dyDescent="0.2">
      <c r="A82" s="36"/>
      <c r="B82" s="98" t="s">
        <v>93</v>
      </c>
      <c r="C82" s="99"/>
      <c r="D82" s="100"/>
      <c r="E82" s="100"/>
      <c r="F82" s="137"/>
      <c r="G82" s="137"/>
      <c r="H82" s="114"/>
      <c r="I82" s="119"/>
      <c r="J82" s="120"/>
      <c r="K82" s="120"/>
      <c r="L82" s="120"/>
      <c r="M82" s="120"/>
      <c r="N82" s="120"/>
      <c r="O82" s="120"/>
      <c r="P82" s="120"/>
      <c r="Q82" s="120"/>
      <c r="R82" s="120"/>
      <c r="S82" s="120"/>
      <c r="T82" s="120"/>
      <c r="U82" s="120"/>
      <c r="V82" s="120"/>
      <c r="W82" s="120"/>
      <c r="X82" s="120"/>
      <c r="Y82" s="120"/>
      <c r="Z82" s="120"/>
      <c r="AA82" s="120"/>
    </row>
    <row r="83" spans="1:27" ht="15" customHeight="1" x14ac:dyDescent="0.2">
      <c r="A83" s="36"/>
      <c r="B83" s="38"/>
      <c r="C83" s="94" t="s">
        <v>94</v>
      </c>
      <c r="D83" s="100"/>
      <c r="E83" s="100"/>
      <c r="F83" s="105">
        <f t="shared" ref="F83:G83" si="11">F84+F85</f>
        <v>0</v>
      </c>
      <c r="G83" s="105">
        <f t="shared" si="11"/>
        <v>0</v>
      </c>
      <c r="H83" s="105">
        <f>H84+H85</f>
        <v>0</v>
      </c>
      <c r="I83" s="119"/>
      <c r="J83" s="120"/>
      <c r="K83" s="120"/>
      <c r="L83" s="120"/>
      <c r="M83" s="120"/>
      <c r="N83" s="120"/>
      <c r="O83" s="120"/>
      <c r="P83" s="120"/>
      <c r="Q83" s="120"/>
      <c r="R83" s="120"/>
      <c r="S83" s="120"/>
      <c r="T83" s="120"/>
      <c r="U83" s="120"/>
      <c r="V83" s="120"/>
      <c r="W83" s="120"/>
      <c r="X83" s="120"/>
      <c r="Y83" s="120"/>
      <c r="Z83" s="120"/>
      <c r="AA83" s="120"/>
    </row>
    <row r="84" spans="1:27" ht="15" customHeight="1" x14ac:dyDescent="0.2">
      <c r="A84" s="36"/>
      <c r="B84" s="38"/>
      <c r="C84" s="90"/>
      <c r="D84" s="37"/>
      <c r="E84" s="33" t="s">
        <v>108</v>
      </c>
      <c r="F84" s="138"/>
      <c r="G84" s="138"/>
      <c r="H84" s="105">
        <f>SUM(J84:Z84)</f>
        <v>0</v>
      </c>
      <c r="I84" s="119"/>
      <c r="J84" s="122"/>
      <c r="K84" s="122"/>
      <c r="L84" s="122"/>
      <c r="M84" s="122"/>
      <c r="N84" s="122"/>
      <c r="O84" s="122"/>
      <c r="P84" s="122"/>
      <c r="Q84" s="122"/>
      <c r="R84" s="122"/>
      <c r="S84" s="122"/>
      <c r="T84" s="122"/>
      <c r="U84" s="122"/>
      <c r="V84" s="122"/>
      <c r="W84" s="122"/>
      <c r="X84" s="122"/>
      <c r="Y84" s="122"/>
      <c r="Z84" s="122"/>
      <c r="AA84" s="120">
        <f>SUM(J84:Z84)</f>
        <v>0</v>
      </c>
    </row>
    <row r="85" spans="1:27" ht="15" customHeight="1" x14ac:dyDescent="0.2">
      <c r="A85" s="36"/>
      <c r="B85" s="38"/>
      <c r="C85" s="90"/>
      <c r="D85" s="37"/>
      <c r="E85" s="33" t="s">
        <v>116</v>
      </c>
      <c r="F85" s="138"/>
      <c r="G85" s="138"/>
      <c r="H85" s="105">
        <f>SUM(J85:Z85)</f>
        <v>0</v>
      </c>
      <c r="I85" s="119"/>
      <c r="J85" s="122"/>
      <c r="K85" s="122"/>
      <c r="L85" s="122"/>
      <c r="M85" s="122"/>
      <c r="N85" s="122"/>
      <c r="O85" s="122"/>
      <c r="P85" s="122"/>
      <c r="Q85" s="122"/>
      <c r="R85" s="122"/>
      <c r="S85" s="122"/>
      <c r="T85" s="122"/>
      <c r="U85" s="122"/>
      <c r="V85" s="122"/>
      <c r="W85" s="122"/>
      <c r="X85" s="122"/>
      <c r="Y85" s="122"/>
      <c r="Z85" s="122"/>
      <c r="AA85" s="120">
        <f>SUM(J85:Z85)</f>
        <v>0</v>
      </c>
    </row>
    <row r="86" spans="1:27" x14ac:dyDescent="0.2">
      <c r="A86" s="36"/>
      <c r="B86" s="18"/>
      <c r="C86" s="19"/>
      <c r="D86" s="19"/>
      <c r="E86" s="19"/>
      <c r="F86" s="130"/>
      <c r="G86" s="130"/>
      <c r="H86" s="109"/>
      <c r="I86" s="119"/>
      <c r="J86" s="131"/>
      <c r="K86" s="131"/>
      <c r="L86" s="131"/>
      <c r="M86" s="131"/>
      <c r="N86" s="131"/>
      <c r="O86" s="131"/>
      <c r="P86" s="131"/>
      <c r="Q86" s="131"/>
      <c r="R86" s="131"/>
      <c r="S86" s="131"/>
      <c r="T86" s="131"/>
      <c r="U86" s="131"/>
      <c r="V86" s="131"/>
      <c r="W86" s="131"/>
      <c r="X86" s="131"/>
      <c r="Y86" s="131"/>
      <c r="Z86" s="131"/>
      <c r="AA86" s="131"/>
    </row>
    <row r="87" spans="1:27" x14ac:dyDescent="0.2">
      <c r="A87" s="36"/>
      <c r="B87" s="91" t="s">
        <v>95</v>
      </c>
      <c r="C87" s="97"/>
      <c r="D87" s="97"/>
      <c r="E87" s="97"/>
      <c r="F87" s="115">
        <f t="shared" ref="F87:G87" si="12">F80+F83</f>
        <v>112981.0700000003</v>
      </c>
      <c r="G87" s="115">
        <f t="shared" si="12"/>
        <v>109341.0400000005</v>
      </c>
      <c r="H87" s="115">
        <f>H80+H83</f>
        <v>185677.01000000071</v>
      </c>
      <c r="I87" s="119"/>
      <c r="J87" s="120"/>
      <c r="K87" s="120"/>
      <c r="L87" s="120"/>
      <c r="M87" s="120"/>
      <c r="N87" s="120"/>
      <c r="O87" s="120"/>
      <c r="P87" s="120"/>
      <c r="Q87" s="120"/>
      <c r="R87" s="120"/>
      <c r="S87" s="120"/>
      <c r="T87" s="120"/>
      <c r="U87" s="120"/>
      <c r="V87" s="120"/>
      <c r="W87" s="120"/>
      <c r="X87" s="120"/>
      <c r="Y87" s="120"/>
      <c r="Z87" s="120"/>
      <c r="AA87" s="120"/>
    </row>
    <row r="88" spans="1:27" x14ac:dyDescent="0.2">
      <c r="A88" s="36"/>
      <c r="B88" s="18"/>
      <c r="C88" s="19"/>
      <c r="D88" s="19"/>
      <c r="E88" s="19"/>
      <c r="F88" s="130"/>
      <c r="G88" s="130"/>
      <c r="H88" s="109"/>
      <c r="I88" s="119"/>
      <c r="J88" s="131"/>
      <c r="K88" s="131"/>
      <c r="L88" s="131"/>
      <c r="M88" s="131"/>
      <c r="N88" s="131"/>
      <c r="O88" s="131"/>
      <c r="P88" s="131"/>
      <c r="Q88" s="131"/>
      <c r="R88" s="131"/>
      <c r="S88" s="131"/>
      <c r="T88" s="131"/>
      <c r="U88" s="131"/>
      <c r="V88" s="131"/>
      <c r="W88" s="131"/>
      <c r="X88" s="131"/>
      <c r="Y88" s="131"/>
      <c r="Z88" s="131"/>
      <c r="AA88" s="131"/>
    </row>
    <row r="89" spans="1:27" x14ac:dyDescent="0.2">
      <c r="A89" s="40"/>
      <c r="B89" s="33" t="s">
        <v>8</v>
      </c>
      <c r="C89" s="21"/>
      <c r="D89" s="21"/>
      <c r="E89" s="21"/>
      <c r="F89" s="106">
        <f t="shared" ref="F89:G89" si="13">-(F11+F13+F15+F23+F27+F34+F38+F40+F53+F59+F62+F65+F68+F70+F78+F85)</f>
        <v>8411719.6099999994</v>
      </c>
      <c r="G89" s="106">
        <f t="shared" si="13"/>
        <v>8627211.1699999999</v>
      </c>
      <c r="H89" s="106">
        <f>-(H11+H13+H15+H23+H27+H34+H38+H40+H53+H59+H62+H65+H68+H70+H78+H85)-H42</f>
        <v>8470495.9699999988</v>
      </c>
      <c r="I89" s="119"/>
      <c r="J89" s="120"/>
      <c r="K89" s="120"/>
      <c r="L89" s="120"/>
      <c r="M89" s="120"/>
      <c r="N89" s="120"/>
      <c r="O89" s="120"/>
      <c r="P89" s="120"/>
      <c r="Q89" s="120"/>
      <c r="R89" s="120"/>
      <c r="S89" s="120"/>
      <c r="T89" s="120"/>
      <c r="U89" s="120"/>
      <c r="V89" s="120"/>
      <c r="W89" s="120"/>
      <c r="X89" s="120"/>
      <c r="Y89" s="120"/>
      <c r="Z89" s="120"/>
      <c r="AA89" s="120"/>
    </row>
    <row r="90" spans="1:27" x14ac:dyDescent="0.2">
      <c r="A90" s="39"/>
      <c r="B90" s="23"/>
      <c r="C90" s="23"/>
      <c r="D90" s="23"/>
      <c r="E90" s="23"/>
      <c r="F90" s="139"/>
      <c r="G90" s="139"/>
      <c r="H90" s="109"/>
      <c r="I90" s="119"/>
      <c r="J90" s="131"/>
      <c r="K90" s="131"/>
      <c r="L90" s="131"/>
      <c r="M90" s="131"/>
      <c r="N90" s="131"/>
      <c r="O90" s="131"/>
      <c r="P90" s="131"/>
      <c r="Q90" s="131"/>
      <c r="R90" s="131"/>
      <c r="S90" s="131"/>
      <c r="T90" s="131"/>
      <c r="U90" s="131"/>
      <c r="V90" s="131"/>
      <c r="W90" s="131"/>
      <c r="X90" s="131"/>
      <c r="Y90" s="131"/>
      <c r="Z90" s="131"/>
      <c r="AA90" s="131"/>
    </row>
    <row r="91" spans="1:27" x14ac:dyDescent="0.2">
      <c r="A91" s="40"/>
      <c r="B91" s="33" t="s">
        <v>9</v>
      </c>
      <c r="C91" s="21"/>
      <c r="D91" s="21"/>
      <c r="E91" s="21"/>
      <c r="F91" s="106">
        <f>+F7+F12+F14+F20+F35+F36+F41+F46+F60+F63+F66+F71+F84+F42</f>
        <v>8524700.6799999997</v>
      </c>
      <c r="G91" s="106">
        <f>+G7+G12+G14+G20+G35+G36+G41+G46+G60+G63+G66+G71+G84+G42</f>
        <v>8736552.2100000009</v>
      </c>
      <c r="H91" s="106">
        <f>+H7+H12+H14+H20+H35+H36+H41+H46+H60+H63+H66+H71+H84</f>
        <v>8656172.9800000004</v>
      </c>
      <c r="I91" s="119"/>
      <c r="J91" s="120"/>
      <c r="K91" s="120"/>
      <c r="L91" s="120"/>
      <c r="M91" s="120"/>
      <c r="N91" s="120"/>
      <c r="O91" s="120"/>
      <c r="P91" s="120"/>
      <c r="Q91" s="120"/>
      <c r="R91" s="120"/>
      <c r="S91" s="120"/>
      <c r="T91" s="120"/>
      <c r="U91" s="120"/>
      <c r="V91" s="120"/>
      <c r="W91" s="120"/>
      <c r="X91" s="120"/>
      <c r="Y91" s="120"/>
      <c r="Z91" s="120"/>
      <c r="AA91" s="120"/>
    </row>
    <row r="92" spans="1:27" ht="6" customHeight="1" x14ac:dyDescent="0.2">
      <c r="B92" s="96"/>
      <c r="C92" s="34"/>
      <c r="D92" s="34"/>
      <c r="E92" s="34"/>
      <c r="F92" s="140"/>
      <c r="G92" s="140"/>
      <c r="H92" s="116"/>
      <c r="I92" s="119"/>
      <c r="J92" s="132"/>
      <c r="K92" s="132"/>
      <c r="L92" s="132"/>
      <c r="M92" s="132"/>
      <c r="N92" s="132"/>
      <c r="O92" s="132"/>
      <c r="P92" s="132"/>
      <c r="Q92" s="132"/>
      <c r="R92" s="132"/>
      <c r="S92" s="132"/>
      <c r="T92" s="132"/>
      <c r="U92" s="132"/>
      <c r="V92" s="132"/>
      <c r="W92" s="132"/>
      <c r="X92" s="132"/>
      <c r="Y92" s="132"/>
      <c r="Z92" s="132"/>
      <c r="AA92" s="132"/>
    </row>
    <row r="93" spans="1:27" x14ac:dyDescent="0.2">
      <c r="F93" s="119"/>
      <c r="G93" s="119"/>
      <c r="H93" s="117"/>
      <c r="I93" s="119"/>
      <c r="J93" s="141">
        <f t="shared" ref="J93:AA93" si="14">SUM(J6:J92)</f>
        <v>-923827.07</v>
      </c>
      <c r="K93" s="141">
        <f>SUM(K6:K92)</f>
        <v>983008</v>
      </c>
      <c r="L93" s="141">
        <f t="shared" si="14"/>
        <v>0</v>
      </c>
      <c r="M93" s="141">
        <f t="shared" si="14"/>
        <v>0</v>
      </c>
      <c r="N93" s="141">
        <f t="shared" si="14"/>
        <v>0</v>
      </c>
      <c r="O93" s="141">
        <f t="shared" si="14"/>
        <v>0</v>
      </c>
      <c r="P93" s="141">
        <f t="shared" si="14"/>
        <v>0</v>
      </c>
      <c r="Q93" s="141">
        <f t="shared" si="14"/>
        <v>176456.47</v>
      </c>
      <c r="R93" s="141">
        <f t="shared" si="14"/>
        <v>0</v>
      </c>
      <c r="S93" s="141">
        <f t="shared" si="14"/>
        <v>0</v>
      </c>
      <c r="T93" s="141"/>
      <c r="U93" s="141"/>
      <c r="V93" s="141">
        <f t="shared" si="14"/>
        <v>0</v>
      </c>
      <c r="W93" s="141">
        <f t="shared" si="14"/>
        <v>0</v>
      </c>
      <c r="X93" s="141">
        <f t="shared" si="14"/>
        <v>0</v>
      </c>
      <c r="Y93" s="141">
        <f t="shared" si="14"/>
        <v>2066</v>
      </c>
      <c r="Z93" s="141">
        <f t="shared" si="14"/>
        <v>-52026.39</v>
      </c>
      <c r="AA93" s="141">
        <f t="shared" si="14"/>
        <v>185677.01000000059</v>
      </c>
    </row>
    <row r="94" spans="1:27" x14ac:dyDescent="0.2">
      <c r="E94" s="25"/>
      <c r="F94" s="25"/>
      <c r="G94" s="142"/>
      <c r="H94" s="118"/>
    </row>
    <row r="95" spans="1:27" x14ac:dyDescent="0.2">
      <c r="E95" s="25"/>
      <c r="F95" s="25"/>
      <c r="G95" s="25"/>
      <c r="H95" s="118"/>
    </row>
    <row r="96" spans="1:27" x14ac:dyDescent="0.2">
      <c r="E96" s="25"/>
      <c r="F96" s="25"/>
      <c r="G96" s="25"/>
      <c r="H96" s="118"/>
      <c r="J96" s="42" t="s">
        <v>96</v>
      </c>
    </row>
    <row r="97" spans="5:10" x14ac:dyDescent="0.2">
      <c r="E97" s="25"/>
      <c r="F97" s="25"/>
      <c r="G97" s="25"/>
      <c r="H97" s="118"/>
      <c r="J97" s="42" t="s">
        <v>114</v>
      </c>
    </row>
    <row r="98" spans="5:10" x14ac:dyDescent="0.2">
      <c r="E98" s="25"/>
      <c r="F98" s="25"/>
      <c r="G98" s="25"/>
      <c r="H98" s="118"/>
    </row>
    <row r="99" spans="5:10" x14ac:dyDescent="0.2">
      <c r="E99" s="25" t="s">
        <v>97</v>
      </c>
      <c r="F99" s="25"/>
      <c r="G99" s="25"/>
      <c r="H99" s="118">
        <f>H91-H89-H87</f>
        <v>9.3132257461547852E-10</v>
      </c>
    </row>
    <row r="100" spans="5:10" x14ac:dyDescent="0.2">
      <c r="E100" s="25" t="s">
        <v>98</v>
      </c>
      <c r="F100" s="25"/>
      <c r="G100" s="25"/>
      <c r="H100" s="118">
        <f>+H11+H13+H15+H23+H27+H34+H38+H40+H53+H59+H62+H65+H68+H70+H78+H85+H89+H42</f>
        <v>0</v>
      </c>
    </row>
    <row r="101" spans="5:10" x14ac:dyDescent="0.2">
      <c r="E101" s="25" t="s">
        <v>99</v>
      </c>
      <c r="F101" s="25"/>
      <c r="G101" s="25"/>
      <c r="H101" s="118">
        <f>+H7+H12+H14+H20+H35+H36+H41+H46+H60+H63+H66+H71+H84-H91</f>
        <v>0</v>
      </c>
    </row>
    <row r="102" spans="5:10" x14ac:dyDescent="0.2">
      <c r="E102" s="25"/>
      <c r="F102" s="25"/>
      <c r="G102" s="25"/>
      <c r="H102" s="24"/>
    </row>
    <row r="103" spans="5:10" x14ac:dyDescent="0.2">
      <c r="E103" s="25"/>
      <c r="F103" s="25"/>
      <c r="G103" s="25"/>
      <c r="H103" s="24"/>
    </row>
    <row r="104" spans="5:10" x14ac:dyDescent="0.2">
      <c r="H104" s="24"/>
    </row>
    <row r="105" spans="5:10" x14ac:dyDescent="0.2">
      <c r="H105" s="24"/>
    </row>
    <row r="106" spans="5:10" x14ac:dyDescent="0.2">
      <c r="H106" s="24"/>
    </row>
    <row r="107" spans="5:10" x14ac:dyDescent="0.2">
      <c r="H107" s="24"/>
    </row>
    <row r="108" spans="5:10" x14ac:dyDescent="0.2">
      <c r="H108" s="24"/>
    </row>
    <row r="109" spans="5:10" x14ac:dyDescent="0.2">
      <c r="H109" s="24"/>
    </row>
    <row r="110" spans="5:10" x14ac:dyDescent="0.2">
      <c r="H110" s="24"/>
    </row>
    <row r="111" spans="5:10" x14ac:dyDescent="0.2">
      <c r="H111" s="24"/>
    </row>
    <row r="112" spans="5:10" x14ac:dyDescent="0.2">
      <c r="H112" s="24"/>
    </row>
    <row r="113" spans="8:8" x14ac:dyDescent="0.2">
      <c r="H113" s="24"/>
    </row>
    <row r="114" spans="8:8" x14ac:dyDescent="0.2">
      <c r="H114" s="24"/>
    </row>
    <row r="115" spans="8:8" x14ac:dyDescent="0.2">
      <c r="H115" s="24"/>
    </row>
    <row r="116" spans="8:8" x14ac:dyDescent="0.2">
      <c r="H116" s="24"/>
    </row>
    <row r="117" spans="8:8" x14ac:dyDescent="0.2">
      <c r="H117" s="24"/>
    </row>
    <row r="118" spans="8:8" x14ac:dyDescent="0.2">
      <c r="H118" s="24"/>
    </row>
    <row r="119" spans="8:8" x14ac:dyDescent="0.2">
      <c r="H119" s="24"/>
    </row>
    <row r="120" spans="8:8" x14ac:dyDescent="0.2">
      <c r="H120" s="24"/>
    </row>
    <row r="121" spans="8:8" x14ac:dyDescent="0.2">
      <c r="H121" s="24"/>
    </row>
    <row r="122" spans="8:8" x14ac:dyDescent="0.2">
      <c r="H122" s="24"/>
    </row>
    <row r="123" spans="8:8" x14ac:dyDescent="0.2">
      <c r="H123" s="24"/>
    </row>
    <row r="124" spans="8:8" x14ac:dyDescent="0.2">
      <c r="H124" s="24"/>
    </row>
    <row r="125" spans="8:8" x14ac:dyDescent="0.2">
      <c r="H125" s="24"/>
    </row>
    <row r="126" spans="8:8" x14ac:dyDescent="0.2">
      <c r="H126" s="24"/>
    </row>
    <row r="127" spans="8:8" x14ac:dyDescent="0.2">
      <c r="H127" s="24"/>
    </row>
    <row r="128" spans="8:8" x14ac:dyDescent="0.2">
      <c r="H128" s="24"/>
    </row>
    <row r="129" spans="8:8" x14ac:dyDescent="0.2">
      <c r="H129" s="24"/>
    </row>
    <row r="130" spans="8:8" x14ac:dyDescent="0.2">
      <c r="H130" s="24"/>
    </row>
    <row r="131" spans="8:8" x14ac:dyDescent="0.2">
      <c r="H131" s="24"/>
    </row>
    <row r="132" spans="8:8" x14ac:dyDescent="0.2">
      <c r="H132" s="24"/>
    </row>
    <row r="133" spans="8:8" x14ac:dyDescent="0.2">
      <c r="H133" s="24"/>
    </row>
    <row r="134" spans="8:8" x14ac:dyDescent="0.2">
      <c r="H134" s="24"/>
    </row>
    <row r="135" spans="8:8" x14ac:dyDescent="0.2">
      <c r="H135" s="24"/>
    </row>
    <row r="136" spans="8:8" x14ac:dyDescent="0.2">
      <c r="H136" s="24"/>
    </row>
    <row r="137" spans="8:8" x14ac:dyDescent="0.2">
      <c r="H137" s="24"/>
    </row>
    <row r="138" spans="8:8" x14ac:dyDescent="0.2">
      <c r="H138" s="24"/>
    </row>
    <row r="139" spans="8:8" x14ac:dyDescent="0.2">
      <c r="H139" s="24"/>
    </row>
    <row r="140" spans="8:8" x14ac:dyDescent="0.2">
      <c r="H140" s="24"/>
    </row>
    <row r="141" spans="8:8" x14ac:dyDescent="0.2">
      <c r="H141" s="24"/>
    </row>
    <row r="142" spans="8:8" x14ac:dyDescent="0.2">
      <c r="H142" s="24"/>
    </row>
    <row r="143" spans="8:8" x14ac:dyDescent="0.2">
      <c r="H143" s="24"/>
    </row>
    <row r="144" spans="8:8" x14ac:dyDescent="0.2">
      <c r="H144" s="24"/>
    </row>
    <row r="145" spans="8:8" x14ac:dyDescent="0.2">
      <c r="H145" s="24"/>
    </row>
    <row r="146" spans="8:8" x14ac:dyDescent="0.2">
      <c r="H146" s="24"/>
    </row>
    <row r="147" spans="8:8" x14ac:dyDescent="0.2">
      <c r="H147" s="24"/>
    </row>
    <row r="148" spans="8:8" x14ac:dyDescent="0.2">
      <c r="H148" s="24"/>
    </row>
    <row r="149" spans="8:8" x14ac:dyDescent="0.2">
      <c r="H149" s="24"/>
    </row>
    <row r="150" spans="8:8" x14ac:dyDescent="0.2">
      <c r="H150" s="24"/>
    </row>
    <row r="151" spans="8:8" x14ac:dyDescent="0.2">
      <c r="H151" s="24"/>
    </row>
    <row r="152" spans="8:8" x14ac:dyDescent="0.2">
      <c r="H152" s="24"/>
    </row>
    <row r="153" spans="8:8" x14ac:dyDescent="0.2">
      <c r="H153" s="24"/>
    </row>
    <row r="154" spans="8:8" x14ac:dyDescent="0.2">
      <c r="H154" s="24"/>
    </row>
    <row r="155" spans="8:8" x14ac:dyDescent="0.2">
      <c r="H155" s="24"/>
    </row>
    <row r="156" spans="8:8" x14ac:dyDescent="0.2">
      <c r="H156" s="24"/>
    </row>
    <row r="157" spans="8:8" x14ac:dyDescent="0.2">
      <c r="H157" s="24"/>
    </row>
    <row r="158" spans="8:8" x14ac:dyDescent="0.2">
      <c r="H158" s="24"/>
    </row>
    <row r="159" spans="8:8" x14ac:dyDescent="0.2">
      <c r="H159" s="24"/>
    </row>
    <row r="160" spans="8:8" x14ac:dyDescent="0.2">
      <c r="H160" s="24"/>
    </row>
    <row r="161" spans="8:8" x14ac:dyDescent="0.2">
      <c r="H161" s="24"/>
    </row>
    <row r="162" spans="8:8" x14ac:dyDescent="0.2">
      <c r="H162" s="24"/>
    </row>
    <row r="163" spans="8:8" x14ac:dyDescent="0.2">
      <c r="H163" s="24"/>
    </row>
    <row r="164" spans="8:8" x14ac:dyDescent="0.2">
      <c r="H164" s="24"/>
    </row>
    <row r="165" spans="8:8" x14ac:dyDescent="0.2">
      <c r="H165" s="24"/>
    </row>
    <row r="166" spans="8:8" x14ac:dyDescent="0.2">
      <c r="H166" s="24"/>
    </row>
    <row r="167" spans="8:8" x14ac:dyDescent="0.2">
      <c r="H167" s="24"/>
    </row>
    <row r="168" spans="8:8" x14ac:dyDescent="0.2">
      <c r="H168" s="24"/>
    </row>
    <row r="169" spans="8:8" x14ac:dyDescent="0.2">
      <c r="H169" s="24"/>
    </row>
    <row r="170" spans="8:8" x14ac:dyDescent="0.2">
      <c r="H170" s="24"/>
    </row>
    <row r="171" spans="8:8" x14ac:dyDescent="0.2">
      <c r="H171" s="24"/>
    </row>
    <row r="172" spans="8:8" x14ac:dyDescent="0.2">
      <c r="H172" s="24"/>
    </row>
    <row r="173" spans="8:8" x14ac:dyDescent="0.2">
      <c r="H173" s="24"/>
    </row>
    <row r="174" spans="8:8" x14ac:dyDescent="0.2">
      <c r="H174" s="24"/>
    </row>
    <row r="175" spans="8:8" x14ac:dyDescent="0.2">
      <c r="H175" s="24"/>
    </row>
    <row r="176" spans="8:8" x14ac:dyDescent="0.2">
      <c r="H176" s="24"/>
    </row>
    <row r="177" spans="8:8" x14ac:dyDescent="0.2">
      <c r="H177" s="24"/>
    </row>
    <row r="178" spans="8:8" x14ac:dyDescent="0.2">
      <c r="H178" s="24"/>
    </row>
    <row r="179" spans="8:8" x14ac:dyDescent="0.2">
      <c r="H179" s="24"/>
    </row>
    <row r="180" spans="8:8" x14ac:dyDescent="0.2">
      <c r="H180" s="24"/>
    </row>
    <row r="181" spans="8:8" x14ac:dyDescent="0.2">
      <c r="H181" s="24"/>
    </row>
    <row r="182" spans="8:8" x14ac:dyDescent="0.2">
      <c r="H182" s="24"/>
    </row>
    <row r="183" spans="8:8" x14ac:dyDescent="0.2">
      <c r="H183" s="24"/>
    </row>
    <row r="184" spans="8:8" x14ac:dyDescent="0.2">
      <c r="H184" s="24"/>
    </row>
    <row r="185" spans="8:8" x14ac:dyDescent="0.2">
      <c r="H185" s="24"/>
    </row>
    <row r="186" spans="8:8" x14ac:dyDescent="0.2">
      <c r="H186" s="24"/>
    </row>
    <row r="187" spans="8:8" x14ac:dyDescent="0.2">
      <c r="H187" s="24"/>
    </row>
    <row r="188" spans="8:8" x14ac:dyDescent="0.2">
      <c r="H188" s="24"/>
    </row>
    <row r="189" spans="8:8" x14ac:dyDescent="0.2">
      <c r="H189" s="24"/>
    </row>
    <row r="190" spans="8:8" x14ac:dyDescent="0.2">
      <c r="H190" s="24"/>
    </row>
    <row r="191" spans="8:8" x14ac:dyDescent="0.2">
      <c r="H191" s="24"/>
    </row>
    <row r="192" spans="8:8" x14ac:dyDescent="0.2">
      <c r="H192" s="24"/>
    </row>
    <row r="193" spans="8:8" x14ac:dyDescent="0.2">
      <c r="H193" s="24"/>
    </row>
    <row r="194" spans="8:8" x14ac:dyDescent="0.2">
      <c r="H194" s="24"/>
    </row>
    <row r="195" spans="8:8" x14ac:dyDescent="0.2">
      <c r="H195" s="24"/>
    </row>
    <row r="196" spans="8:8" x14ac:dyDescent="0.2">
      <c r="H196" s="24"/>
    </row>
    <row r="197" spans="8:8" x14ac:dyDescent="0.2">
      <c r="H197" s="24"/>
    </row>
    <row r="198" spans="8:8" x14ac:dyDescent="0.2">
      <c r="H198" s="24"/>
    </row>
    <row r="199" spans="8:8" x14ac:dyDescent="0.2">
      <c r="H199" s="24"/>
    </row>
    <row r="200" spans="8:8" x14ac:dyDescent="0.2">
      <c r="H200" s="24"/>
    </row>
    <row r="201" spans="8:8" x14ac:dyDescent="0.2">
      <c r="H201" s="24"/>
    </row>
    <row r="202" spans="8:8" x14ac:dyDescent="0.2">
      <c r="H202" s="24"/>
    </row>
    <row r="203" spans="8:8" x14ac:dyDescent="0.2">
      <c r="H203" s="24"/>
    </row>
    <row r="204" spans="8:8" x14ac:dyDescent="0.2">
      <c r="H204" s="24"/>
    </row>
    <row r="205" spans="8:8" x14ac:dyDescent="0.2">
      <c r="H205" s="24"/>
    </row>
    <row r="206" spans="8:8" x14ac:dyDescent="0.2">
      <c r="H206" s="24"/>
    </row>
    <row r="207" spans="8:8" x14ac:dyDescent="0.2">
      <c r="H207" s="24"/>
    </row>
    <row r="208" spans="8:8" x14ac:dyDescent="0.2">
      <c r="H208" s="24"/>
    </row>
    <row r="209" spans="8:8" x14ac:dyDescent="0.2">
      <c r="H209" s="24"/>
    </row>
    <row r="210" spans="8:8" x14ac:dyDescent="0.2">
      <c r="H210" s="24"/>
    </row>
    <row r="211" spans="8:8" x14ac:dyDescent="0.2">
      <c r="H211" s="24"/>
    </row>
    <row r="212" spans="8:8" x14ac:dyDescent="0.2">
      <c r="H212" s="24"/>
    </row>
    <row r="213" spans="8:8" x14ac:dyDescent="0.2">
      <c r="H213" s="24"/>
    </row>
    <row r="214" spans="8:8" x14ac:dyDescent="0.2">
      <c r="H214" s="24"/>
    </row>
    <row r="215" spans="8:8" x14ac:dyDescent="0.2">
      <c r="H215" s="24"/>
    </row>
    <row r="216" spans="8:8" x14ac:dyDescent="0.2">
      <c r="H216" s="24"/>
    </row>
    <row r="217" spans="8:8" x14ac:dyDescent="0.2">
      <c r="H217" s="24"/>
    </row>
    <row r="218" spans="8:8" x14ac:dyDescent="0.2">
      <c r="H218" s="24"/>
    </row>
    <row r="219" spans="8:8" x14ac:dyDescent="0.2">
      <c r="H219" s="24"/>
    </row>
    <row r="220" spans="8:8" x14ac:dyDescent="0.2">
      <c r="H220" s="24"/>
    </row>
    <row r="221" spans="8:8" x14ac:dyDescent="0.2">
      <c r="H221" s="24"/>
    </row>
    <row r="222" spans="8:8" x14ac:dyDescent="0.2">
      <c r="H222" s="24"/>
    </row>
    <row r="223" spans="8:8" x14ac:dyDescent="0.2">
      <c r="H223" s="24"/>
    </row>
    <row r="224" spans="8:8" x14ac:dyDescent="0.2">
      <c r="H224" s="24"/>
    </row>
    <row r="225" spans="8:8" x14ac:dyDescent="0.2">
      <c r="H225" s="24"/>
    </row>
    <row r="226" spans="8:8" x14ac:dyDescent="0.2">
      <c r="H226" s="24"/>
    </row>
    <row r="227" spans="8:8" x14ac:dyDescent="0.2">
      <c r="H227" s="24"/>
    </row>
    <row r="228" spans="8:8" x14ac:dyDescent="0.2">
      <c r="H228" s="24"/>
    </row>
    <row r="229" spans="8:8" x14ac:dyDescent="0.2">
      <c r="H229" s="24"/>
    </row>
    <row r="230" spans="8:8" x14ac:dyDescent="0.2">
      <c r="H230" s="24"/>
    </row>
    <row r="231" spans="8:8" x14ac:dyDescent="0.2">
      <c r="H231" s="24"/>
    </row>
    <row r="232" spans="8:8" x14ac:dyDescent="0.2">
      <c r="H232" s="24"/>
    </row>
    <row r="233" spans="8:8" x14ac:dyDescent="0.2">
      <c r="H233" s="24"/>
    </row>
    <row r="234" spans="8:8" x14ac:dyDescent="0.2">
      <c r="H234" s="24"/>
    </row>
    <row r="235" spans="8:8" x14ac:dyDescent="0.2">
      <c r="H235" s="24"/>
    </row>
    <row r="236" spans="8:8" x14ac:dyDescent="0.2">
      <c r="H236" s="24"/>
    </row>
    <row r="237" spans="8:8" x14ac:dyDescent="0.2">
      <c r="H237" s="24"/>
    </row>
    <row r="238" spans="8:8" x14ac:dyDescent="0.2">
      <c r="H238" s="24"/>
    </row>
    <row r="239" spans="8:8" x14ac:dyDescent="0.2">
      <c r="H239" s="24"/>
    </row>
    <row r="240" spans="8:8" x14ac:dyDescent="0.2">
      <c r="H240" s="24"/>
    </row>
    <row r="241" spans="8:8" x14ac:dyDescent="0.2">
      <c r="H241" s="24"/>
    </row>
    <row r="242" spans="8:8" x14ac:dyDescent="0.2">
      <c r="H242" s="24"/>
    </row>
    <row r="243" spans="8:8" x14ac:dyDescent="0.2">
      <c r="H243" s="24"/>
    </row>
    <row r="244" spans="8:8" x14ac:dyDescent="0.2">
      <c r="H244" s="24"/>
    </row>
    <row r="245" spans="8:8" x14ac:dyDescent="0.2">
      <c r="H245" s="24"/>
    </row>
    <row r="246" spans="8:8" x14ac:dyDescent="0.2">
      <c r="H246" s="24"/>
    </row>
    <row r="247" spans="8:8" x14ac:dyDescent="0.2">
      <c r="H247" s="24"/>
    </row>
    <row r="248" spans="8:8" x14ac:dyDescent="0.2">
      <c r="H248" s="24"/>
    </row>
    <row r="249" spans="8:8" x14ac:dyDescent="0.2">
      <c r="H249" s="24"/>
    </row>
    <row r="250" spans="8:8" x14ac:dyDescent="0.2">
      <c r="H250" s="24"/>
    </row>
    <row r="251" spans="8:8" x14ac:dyDescent="0.2">
      <c r="H251" s="24"/>
    </row>
    <row r="252" spans="8:8" x14ac:dyDescent="0.2">
      <c r="H252" s="24"/>
    </row>
    <row r="253" spans="8:8" x14ac:dyDescent="0.2">
      <c r="H253" s="24"/>
    </row>
    <row r="254" spans="8:8" x14ac:dyDescent="0.2">
      <c r="H254" s="24"/>
    </row>
    <row r="255" spans="8:8" x14ac:dyDescent="0.2">
      <c r="H255" s="24"/>
    </row>
    <row r="256" spans="8:8" x14ac:dyDescent="0.2">
      <c r="H256" s="24"/>
    </row>
    <row r="257" spans="8:8" x14ac:dyDescent="0.2">
      <c r="H257" s="24"/>
    </row>
    <row r="258" spans="8:8" x14ac:dyDescent="0.2">
      <c r="H258" s="24"/>
    </row>
    <row r="259" spans="8:8" x14ac:dyDescent="0.2">
      <c r="H259" s="24"/>
    </row>
    <row r="260" spans="8:8" x14ac:dyDescent="0.2">
      <c r="H260" s="24"/>
    </row>
    <row r="261" spans="8:8" x14ac:dyDescent="0.2">
      <c r="H261" s="24"/>
    </row>
    <row r="262" spans="8:8" x14ac:dyDescent="0.2">
      <c r="H262" s="24"/>
    </row>
    <row r="263" spans="8:8" x14ac:dyDescent="0.2">
      <c r="H263" s="24"/>
    </row>
    <row r="264" spans="8:8" x14ac:dyDescent="0.2">
      <c r="H264" s="24"/>
    </row>
    <row r="265" spans="8:8" x14ac:dyDescent="0.2">
      <c r="H265" s="24"/>
    </row>
    <row r="266" spans="8:8" x14ac:dyDescent="0.2">
      <c r="H266" s="24"/>
    </row>
    <row r="267" spans="8:8" x14ac:dyDescent="0.2">
      <c r="H267" s="24"/>
    </row>
    <row r="268" spans="8:8" x14ac:dyDescent="0.2">
      <c r="H268" s="24"/>
    </row>
    <row r="269" spans="8:8" x14ac:dyDescent="0.2">
      <c r="H269" s="24"/>
    </row>
    <row r="270" spans="8:8" x14ac:dyDescent="0.2">
      <c r="H270" s="24"/>
    </row>
    <row r="271" spans="8:8" x14ac:dyDescent="0.2">
      <c r="H271" s="24"/>
    </row>
    <row r="272" spans="8:8" x14ac:dyDescent="0.2">
      <c r="H272" s="24"/>
    </row>
    <row r="273" spans="8:8" x14ac:dyDescent="0.2">
      <c r="H273" s="24"/>
    </row>
    <row r="274" spans="8:8" x14ac:dyDescent="0.2">
      <c r="H274" s="24"/>
    </row>
    <row r="275" spans="8:8" x14ac:dyDescent="0.2">
      <c r="H275" s="24"/>
    </row>
    <row r="276" spans="8:8" x14ac:dyDescent="0.2">
      <c r="H276" s="24"/>
    </row>
    <row r="277" spans="8:8" x14ac:dyDescent="0.2">
      <c r="H277" s="24"/>
    </row>
    <row r="278" spans="8:8" x14ac:dyDescent="0.2">
      <c r="H278" s="24"/>
    </row>
    <row r="279" spans="8:8" x14ac:dyDescent="0.2">
      <c r="H279" s="24"/>
    </row>
    <row r="280" spans="8:8" x14ac:dyDescent="0.2">
      <c r="H280" s="24"/>
    </row>
    <row r="281" spans="8:8" x14ac:dyDescent="0.2">
      <c r="H281" s="24"/>
    </row>
  </sheetData>
  <mergeCells count="1">
    <mergeCell ref="B4:E4"/>
  </mergeCells>
  <phoneticPr fontId="0" type="noConversion"/>
  <printOptions horizontalCentered="1" verticalCentered="1"/>
  <pageMargins left="0.19685039370078741" right="0.19685039370078741" top="0.19685039370078741" bottom="0.19685039370078741" header="0" footer="0"/>
  <pageSetup paperSize="9" scale="44" orientation="landscape" r:id="rId1"/>
  <headerFooter alignWithMargins="0">
    <oddFooter>&amp;F</oddFooter>
  </headerFooter>
  <rowBreaks count="1" manualBreakCount="1">
    <brk id="82" min="1" max="2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PiG</vt:lpstr>
      <vt:lpstr>PiG!Área_de_impresión</vt:lpstr>
    </vt:vector>
  </TitlesOfParts>
  <Company>INNOVA GRUP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jcervello</dc:creator>
  <cp:lastModifiedBy>sbn</cp:lastModifiedBy>
  <cp:lastPrinted>2017-11-02T12:09:44Z</cp:lastPrinted>
  <dcterms:created xsi:type="dcterms:W3CDTF">2004-04-21T16:30:40Z</dcterms:created>
  <dcterms:modified xsi:type="dcterms:W3CDTF">2017-12-20T09:35:23Z</dcterms:modified>
</cp:coreProperties>
</file>