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440" windowHeight="8880" tabRatio="704"/>
  </bookViews>
  <sheets>
    <sheet name="PiG" sheetId="1" r:id="rId1"/>
  </sheets>
  <definedNames>
    <definedName name="_xlnm.Print_Area" localSheetId="0">PiG!$B$1:$AA$90</definedName>
  </definedNames>
  <calcPr calcId="191029" iterateDelta="1E-4"/>
</workbook>
</file>

<file path=xl/calcChain.xml><?xml version="1.0" encoding="utf-8"?>
<calcChain xmlns="http://schemas.openxmlformats.org/spreadsheetml/2006/main">
  <c r="G39" i="1"/>
  <c r="H50"/>
  <c r="J50"/>
  <c r="H32" l="1"/>
  <c r="H34"/>
  <c r="H35"/>
  <c r="H41"/>
  <c r="H54"/>
  <c r="J54"/>
  <c r="H31" l="1"/>
  <c r="J28" l="1"/>
  <c r="J21"/>
  <c r="J9"/>
  <c r="F29" l="1"/>
  <c r="F49" l="1"/>
  <c r="F52"/>
  <c r="F57"/>
  <c r="F60"/>
  <c r="F56" s="1"/>
  <c r="F63"/>
  <c r="F82"/>
  <c r="G82"/>
  <c r="F68"/>
  <c r="G68"/>
  <c r="F66"/>
  <c r="G66"/>
  <c r="G63"/>
  <c r="G60"/>
  <c r="G57"/>
  <c r="G49"/>
  <c r="G52"/>
  <c r="F46"/>
  <c r="G46"/>
  <c r="F39"/>
  <c r="F37" s="1"/>
  <c r="G37"/>
  <c r="G27"/>
  <c r="F27"/>
  <c r="F23"/>
  <c r="G23"/>
  <c r="F20"/>
  <c r="G20"/>
  <c r="G14"/>
  <c r="F15"/>
  <c r="G15"/>
  <c r="F10"/>
  <c r="G10"/>
  <c r="F7"/>
  <c r="G7"/>
  <c r="AA8"/>
  <c r="R92"/>
  <c r="S92"/>
  <c r="Q92"/>
  <c r="AA84"/>
  <c r="AA83"/>
  <c r="AA77"/>
  <c r="AA69"/>
  <c r="AA67"/>
  <c r="AA65"/>
  <c r="AA64"/>
  <c r="AA62"/>
  <c r="AA61"/>
  <c r="AA59"/>
  <c r="AA58"/>
  <c r="AA55"/>
  <c r="AA54"/>
  <c r="AA53"/>
  <c r="AA51"/>
  <c r="AA50"/>
  <c r="AA48"/>
  <c r="AA41"/>
  <c r="AA40"/>
  <c r="AA38"/>
  <c r="AA36"/>
  <c r="AA35"/>
  <c r="AA34"/>
  <c r="AA33"/>
  <c r="AA32"/>
  <c r="AA31"/>
  <c r="AA30"/>
  <c r="AA28"/>
  <c r="AA26"/>
  <c r="AA25"/>
  <c r="AA24"/>
  <c r="AA22"/>
  <c r="AA21"/>
  <c r="AA19"/>
  <c r="AA18"/>
  <c r="AA17"/>
  <c r="AA16"/>
  <c r="AA14"/>
  <c r="AA13"/>
  <c r="AA12"/>
  <c r="AA11"/>
  <c r="AA9"/>
  <c r="AA70"/>
  <c r="H67"/>
  <c r="H84"/>
  <c r="H83"/>
  <c r="H77"/>
  <c r="H70"/>
  <c r="H69"/>
  <c r="H65"/>
  <c r="H62"/>
  <c r="H61"/>
  <c r="H59"/>
  <c r="H58"/>
  <c r="H57" s="1"/>
  <c r="H51"/>
  <c r="H64"/>
  <c r="H55"/>
  <c r="H48"/>
  <c r="H47"/>
  <c r="H40"/>
  <c r="H38"/>
  <c r="H36"/>
  <c r="H33"/>
  <c r="H30"/>
  <c r="H28"/>
  <c r="H26"/>
  <c r="H25"/>
  <c r="H24"/>
  <c r="H22"/>
  <c r="H21"/>
  <c r="H19"/>
  <c r="H18"/>
  <c r="H17"/>
  <c r="H16"/>
  <c r="H14"/>
  <c r="F14" s="1"/>
  <c r="H13"/>
  <c r="H12"/>
  <c r="H11"/>
  <c r="H9"/>
  <c r="H8"/>
  <c r="AA47"/>
  <c r="J92"/>
  <c r="K92"/>
  <c r="L92"/>
  <c r="M92"/>
  <c r="N92"/>
  <c r="O92"/>
  <c r="P92"/>
  <c r="V92"/>
  <c r="W92"/>
  <c r="X92"/>
  <c r="Y92"/>
  <c r="Z92"/>
  <c r="G45" l="1"/>
  <c r="G90" s="1"/>
  <c r="F45"/>
  <c r="F43"/>
  <c r="G56"/>
  <c r="H82"/>
  <c r="G88"/>
  <c r="G43"/>
  <c r="F88"/>
  <c r="F90"/>
  <c r="F72"/>
  <c r="H68"/>
  <c r="H66" s="1"/>
  <c r="H27"/>
  <c r="H39"/>
  <c r="H37" s="1"/>
  <c r="H49"/>
  <c r="H60"/>
  <c r="AA92"/>
  <c r="H7"/>
  <c r="H63"/>
  <c r="H20"/>
  <c r="H46"/>
  <c r="H56"/>
  <c r="H10"/>
  <c r="H15"/>
  <c r="H52"/>
  <c r="H23"/>
  <c r="G72" l="1"/>
  <c r="F75"/>
  <c r="F79" s="1"/>
  <c r="F86" s="1"/>
  <c r="G75"/>
  <c r="G79" s="1"/>
  <c r="G86" s="1"/>
  <c r="H43"/>
  <c r="H45"/>
  <c r="H90" s="1"/>
  <c r="H100" s="1"/>
  <c r="H88"/>
  <c r="H99" s="1"/>
  <c r="H72" l="1"/>
  <c r="H75" s="1"/>
  <c r="H79" s="1"/>
  <c r="H86" s="1"/>
  <c r="H98" s="1"/>
</calcChain>
</file>

<file path=xl/sharedStrings.xml><?xml version="1.0" encoding="utf-8"?>
<sst xmlns="http://schemas.openxmlformats.org/spreadsheetml/2006/main" count="133" uniqueCount="131">
  <si>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</si>
  <si>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</si>
  <si>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</si>
  <si>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</si>
  <si>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</si>
  <si>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</si>
  <si>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</si>
  <si>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</si>
  <si>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</si>
  <si>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</si>
  <si>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</si>
  <si>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</si>
  <si>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</si>
  <si>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RTP</t>
  </si>
  <si>
    <t>REDESSA</t>
  </si>
  <si>
    <t>RELLSA</t>
  </si>
  <si>
    <t>CONCEPTES</t>
  </si>
  <si>
    <t>AJUNTAMENT</t>
  </si>
  <si>
    <t>TOTAL EMP.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</si>
  <si>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</si>
  <si>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</si>
  <si>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</si>
  <si>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</si>
  <si>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</si>
  <si>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</si>
  <si>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</si>
  <si>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</si>
  <si>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</si>
  <si>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</si>
  <si>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</si>
  <si>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</si>
  <si>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</si>
  <si>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</si>
  <si>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</si>
  <si>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</si>
  <si>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</si>
  <si>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</si>
  <si>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</si>
  <si>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</si>
  <si>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</si>
  <si>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</si>
  <si>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</si>
  <si>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</si>
  <si>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</si>
  <si>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</si>
  <si>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</si>
  <si>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</si>
  <si>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</si>
  <si>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</si>
  <si>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</si>
  <si>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</si>
  <si>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</si>
  <si>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</si>
  <si>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</si>
  <si>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</si>
  <si>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</si>
  <si>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</si>
  <si>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</si>
  <si>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</si>
  <si>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</si>
  <si>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</si>
  <si>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</si>
  <si>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</si>
  <si>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</si>
  <si>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</si>
  <si>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</si>
  <si>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</si>
  <si>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</si>
  <si>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</si>
  <si>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</si>
  <si>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</si>
  <si>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</si>
  <si>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</si>
  <si>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</si>
  <si>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</si>
  <si>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</si>
  <si>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</si>
  <si>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</si>
  <si>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</si>
  <si>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</si>
  <si>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</si>
  <si>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</si>
  <si>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</si>
  <si>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</si>
  <si>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</si>
  <si>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</si>
  <si>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</si>
  <si>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</si>
  <si>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</si>
  <si>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</si>
  <si>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</si>
  <si>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</si>
  <si>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</si>
  <si>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</si>
  <si>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</si>
  <si>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</si>
  <si>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</si>
  <si>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</si>
  <si>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</si>
  <si>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</si>
  <si>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</si>
  <si>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</si>
  <si>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</si>
  <si>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</si>
  <si>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</si>
  <si>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</si>
  <si>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</si>
  <si>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</si>
  <si>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</si>
  <si>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</si>
  <si>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</si>
  <si>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</si>
  <si>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</si>
  <si>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</si>
  <si>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</si>
  <si>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</si>
  <si>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</si>
  <si>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</si>
  <si>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</si>
  <si>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</si>
  <si>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</si>
  <si>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</si>
  <si>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REUS SER.MU</t>
  </si>
  <si>
    <t>REUS MOBIL.</t>
  </si>
  <si>
    <t>FUND. AT.SOCIAL</t>
  </si>
  <si>
    <t>FUND. EDUCATIVA</t>
  </si>
  <si>
    <t>PRESSUPOST 2018</t>
  </si>
  <si>
    <t>REUS MOBILITAT I SERVEIS</t>
  </si>
  <si>
    <t xml:space="preserve"> TANCAMENT 2018</t>
  </si>
  <si>
    <t>PRESSUPOST 2019</t>
  </si>
  <si>
    <t>PRESSUPOST PER A L'EXERCICI 2019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</si>
</sst>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 vertical="top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4" fontId="10" fillId="4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2" fillId="0" borderId="19" xfId="0" applyFont="1" applyBorder="1" applyProtection="1"/>
    <xf numFmtId="4" fontId="2" fillId="0" borderId="1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9" xfId="0" applyFont="1" applyBorder="1" applyProtection="1"/>
    <xf numFmtId="0" fontId="1" fillId="0" borderId="30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2" fillId="0" borderId="33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center" vertical="center" wrapText="1"/>
    </xf>
    <xf numFmtId="4" fontId="3" fillId="2" borderId="5" xfId="0" applyNumberFormat="1" applyFont="1" applyFill="1" applyBorder="1" applyAlignment="1" applyProtection="1">
      <alignment vertical="center"/>
    </xf>
    <xf numFmtId="4" fontId="3" fillId="0" borderId="0" xfId="0" applyNumberFormat="1" applyFont="1" applyFill="1" applyBorder="1" applyAlignment="1" applyProtection="1">
      <alignment vertical="center"/>
    </xf>
    <xf numFmtId="4" fontId="7" fillId="0" borderId="17" xfId="0" applyNumberFormat="1" applyFont="1" applyFill="1" applyBorder="1" applyProtection="1"/>
    <xf numFmtId="4" fontId="1" fillId="0" borderId="9" xfId="0" applyNumberFormat="1" applyFont="1" applyBorder="1" applyProtection="1"/>
    <xf numFmtId="4" fontId="2" fillId="0" borderId="21" xfId="0" applyNumberFormat="1" applyFont="1" applyBorder="1" applyProtection="1"/>
    <xf numFmtId="4" fontId="2" fillId="0" borderId="14" xfId="0" applyNumberFormat="1" applyFont="1" applyBorder="1" applyProtection="1"/>
    <xf numFmtId="4" fontId="2" fillId="0" borderId="24" xfId="0" applyNumberFormat="1" applyFont="1" applyFill="1" applyBorder="1" applyProtection="1"/>
    <xf numFmtId="4" fontId="2" fillId="0" borderId="21" xfId="0" applyNumberFormat="1" applyFont="1" applyFill="1" applyBorder="1" applyProtection="1"/>
    <xf numFmtId="4" fontId="2" fillId="0" borderId="14" xfId="0" applyNumberFormat="1" applyFont="1" applyFill="1" applyBorder="1" applyProtection="1"/>
    <xf numFmtId="4" fontId="2" fillId="0" borderId="24" xfId="0" applyNumberFormat="1" applyFont="1" applyBorder="1" applyProtection="1"/>
    <xf numFmtId="4" fontId="2" fillId="0" borderId="13" xfId="0" applyNumberFormat="1" applyFont="1" applyFill="1" applyBorder="1" applyProtection="1"/>
    <xf numFmtId="4" fontId="2" fillId="0" borderId="19" xfId="0" applyNumberFormat="1" applyFont="1" applyBorder="1" applyProtection="1"/>
    <xf numFmtId="4" fontId="2" fillId="0" borderId="9" xfId="0" applyNumberFormat="1" applyFont="1" applyBorder="1" applyProtection="1"/>
    <xf numFmtId="4" fontId="5" fillId="0" borderId="0" xfId="0" applyNumberFormat="1" applyFont="1" applyFill="1" applyBorder="1" applyProtection="1"/>
    <xf numFmtId="4" fontId="5" fillId="0" borderId="6" xfId="0" applyNumberFormat="1" applyFont="1" applyFill="1" applyBorder="1" applyProtection="1"/>
    <xf numFmtId="4" fontId="2" fillId="0" borderId="9" xfId="0" applyNumberFormat="1" applyFont="1" applyFill="1" applyBorder="1" applyProtection="1"/>
    <xf numFmtId="4" fontId="2" fillId="0" borderId="0" xfId="0" applyNumberFormat="1" applyFont="1" applyFill="1" applyBorder="1" applyProtection="1"/>
    <xf numFmtId="4" fontId="2" fillId="0" borderId="12" xfId="0" applyNumberFormat="1" applyFont="1" applyBorder="1" applyProtection="1"/>
    <xf numFmtId="4" fontId="2" fillId="0" borderId="0" xfId="0" applyNumberFormat="1" applyFont="1" applyAlignment="1" applyProtection="1">
      <alignment horizontal="right"/>
    </xf>
    <xf numFmtId="4" fontId="5" fillId="3" borderId="1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autoPageBreaks="0" fitToPage="1"/>
  </sheetPr>
  <dimension ref="A1:AV280"/>
  <sheetViews>
    <sheetView tabSelected="1" defaultGridColor="0" topLeftCell="C52" colorId="9" zoomScaleNormal="90" workbookViewId="0">
      <selection activeCell="G13" sqref="G13"/>
    </sheetView>
  </sheetViews>
  <sheetFormatPr baseColWidth="10" defaultColWidth="4.28515625" defaultRowHeight="12.75" outlineLevelRow="1"/>
  <cols>
    <col min="1" max="1" width="19.7109375" style="33" customWidth="1"/>
    <col min="2" max="2" width="4.28515625" style="25" customWidth="1"/>
    <col min="3" max="4" width="4.28515625" style="12" customWidth="1"/>
    <col min="5" max="5" width="64.28515625" style="12" customWidth="1"/>
    <col min="6" max="7" width="15.7109375" style="18" customWidth="1"/>
    <col min="8" max="8" width="15.7109375" style="3" customWidth="1"/>
    <col min="9" max="9" width="1.28515625" style="18" customWidth="1"/>
    <col min="10" max="16" width="12.7109375" style="3" customWidth="1"/>
    <col min="17" max="21" width="13.5703125" style="3" customWidth="1"/>
    <col min="22" max="27" width="12.7109375" style="3" customWidth="1"/>
    <col min="28" max="16384" width="4.28515625" style="12"/>
  </cols>
  <sheetData>
    <row r="1" spans="1:48" ht="19.5" customHeight="1">
      <c r="A1" s="30"/>
      <c r="B1" s="10" t="s">
        <v>19</v>
      </c>
      <c r="C1" s="11"/>
      <c r="D1" s="11"/>
      <c r="E1" s="11"/>
      <c r="F1" s="126"/>
      <c r="G1" s="126"/>
      <c r="H1" s="40" t="s">
        <v>130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"/>
    </row>
    <row r="2" spans="1:48" s="14" customFormat="1" ht="10.5" customHeight="1">
      <c r="A2" s="31"/>
      <c r="B2" s="2"/>
      <c r="C2" s="2"/>
      <c r="D2" s="2"/>
      <c r="E2" s="2"/>
      <c r="F2" s="127"/>
      <c r="G2" s="127"/>
      <c r="H2" s="1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8" s="16" customFormat="1" ht="47.25" customHeight="1">
      <c r="A3" s="32"/>
      <c r="B3" s="15"/>
      <c r="F3" s="17"/>
      <c r="G3" s="17"/>
      <c r="H3" s="122" t="s">
        <v>127</v>
      </c>
      <c r="I3" s="1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8" ht="37.5" customHeight="1">
      <c r="A4" s="41" t="s">
        <v>20</v>
      </c>
      <c r="B4" s="145" t="s">
        <v>16</v>
      </c>
      <c r="C4" s="145"/>
      <c r="D4" s="145"/>
      <c r="E4" s="145"/>
      <c r="F4" s="125" t="s">
        <v>126</v>
      </c>
      <c r="G4" s="125" t="s">
        <v>128</v>
      </c>
      <c r="H4" s="125" t="s">
        <v>129</v>
      </c>
      <c r="J4" s="5" t="s">
        <v>0</v>
      </c>
      <c r="K4" s="5" t="s">
        <v>17</v>
      </c>
      <c r="L4" s="5" t="s">
        <v>10</v>
      </c>
      <c r="M4" s="5" t="s">
        <v>11</v>
      </c>
      <c r="N4" s="5" t="s">
        <v>12</v>
      </c>
      <c r="O4" s="5" t="s">
        <v>118</v>
      </c>
      <c r="P4" s="5" t="s">
        <v>117</v>
      </c>
      <c r="Q4" s="5" t="s">
        <v>119</v>
      </c>
      <c r="R4" s="5" t="s">
        <v>120</v>
      </c>
      <c r="S4" s="5" t="s">
        <v>121</v>
      </c>
      <c r="T4" s="124" t="s">
        <v>124</v>
      </c>
      <c r="U4" s="124" t="s">
        <v>125</v>
      </c>
      <c r="V4" s="5" t="s">
        <v>123</v>
      </c>
      <c r="W4" s="5" t="s">
        <v>13</v>
      </c>
      <c r="X4" s="5" t="s">
        <v>14</v>
      </c>
      <c r="Y4" s="5" t="s">
        <v>15</v>
      </c>
      <c r="Z4" s="5" t="s">
        <v>122</v>
      </c>
      <c r="AA4" s="5" t="s">
        <v>18</v>
      </c>
    </row>
    <row r="5" spans="1:48" s="14" customFormat="1" ht="9.9499999999999993" customHeight="1">
      <c r="A5" s="41"/>
      <c r="B5" s="34"/>
      <c r="C5" s="65"/>
      <c r="D5" s="66"/>
      <c r="E5" s="66"/>
      <c r="F5" s="128"/>
      <c r="G5" s="128"/>
      <c r="H5" s="67"/>
      <c r="I5" s="19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48">
      <c r="A6" s="41"/>
      <c r="B6" s="51" t="s">
        <v>21</v>
      </c>
      <c r="C6" s="52"/>
      <c r="D6" s="52"/>
      <c r="E6" s="60"/>
      <c r="F6" s="129"/>
      <c r="G6" s="129"/>
      <c r="H6" s="53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7" spans="1:48">
      <c r="A7" s="41"/>
      <c r="B7" s="54"/>
      <c r="C7" s="56" t="s">
        <v>22</v>
      </c>
      <c r="D7" s="55"/>
      <c r="E7" s="36"/>
      <c r="F7" s="57">
        <f t="shared" ref="F7:G7" si="0">F8+F9</f>
        <v>5837551</v>
      </c>
      <c r="G7" s="57">
        <f t="shared" si="0"/>
        <v>6158568.9400000004</v>
      </c>
      <c r="H7" s="57">
        <f>H8+H9</f>
        <v>5972299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</row>
    <row r="8" spans="1:48">
      <c r="A8" s="41" t="s">
        <v>23</v>
      </c>
      <c r="B8" s="20"/>
      <c r="C8" s="68"/>
      <c r="D8" s="35" t="s">
        <v>6</v>
      </c>
      <c r="E8" s="73"/>
      <c r="F8" s="130"/>
      <c r="G8" s="130"/>
      <c r="H8" s="62">
        <f>SUM(J8:Z8)</f>
        <v>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6">
        <f>SUM(J8:Z8)</f>
        <v>0</v>
      </c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21"/>
      <c r="AO8" s="21"/>
      <c r="AP8" s="21"/>
      <c r="AQ8" s="21"/>
      <c r="AR8" s="21"/>
      <c r="AS8" s="21"/>
      <c r="AT8" s="21"/>
      <c r="AU8" s="21"/>
      <c r="AV8" s="21"/>
    </row>
    <row r="9" spans="1:48">
      <c r="A9" s="41">
        <v>705</v>
      </c>
      <c r="B9" s="58"/>
      <c r="C9" s="80"/>
      <c r="D9" s="36" t="s">
        <v>7</v>
      </c>
      <c r="E9" s="81"/>
      <c r="F9" s="131">
        <v>5837551</v>
      </c>
      <c r="G9" s="131">
        <v>6158568.9400000004</v>
      </c>
      <c r="H9" s="62">
        <f>SUM(J9:Z9)</f>
        <v>5972299</v>
      </c>
      <c r="J9" s="7">
        <f>5972299-K9-Y9-Z9</f>
        <v>5925674</v>
      </c>
      <c r="K9" s="7">
        <v>35800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>
        <v>1160</v>
      </c>
      <c r="Z9" s="7">
        <v>9665</v>
      </c>
      <c r="AA9" s="46">
        <f>SUM(J9:Z9)</f>
        <v>5972299</v>
      </c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</row>
    <row r="10" spans="1:48">
      <c r="A10" s="41" t="s">
        <v>24</v>
      </c>
      <c r="B10" s="78"/>
      <c r="C10" s="91" t="s">
        <v>115</v>
      </c>
      <c r="D10" s="92"/>
      <c r="E10" s="93"/>
      <c r="F10" s="62">
        <f t="shared" ref="F10:G10" si="1">F11+F12+F13</f>
        <v>0</v>
      </c>
      <c r="G10" s="62">
        <f t="shared" si="1"/>
        <v>7479.4</v>
      </c>
      <c r="H10" s="62">
        <f>H11+H12+H13</f>
        <v>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8" outlineLevel="1">
      <c r="A11" s="41"/>
      <c r="B11" s="58"/>
      <c r="C11" s="85"/>
      <c r="D11" s="86" t="s">
        <v>100</v>
      </c>
      <c r="E11" s="87"/>
      <c r="F11" s="132"/>
      <c r="G11" s="132"/>
      <c r="H11" s="62">
        <f>SUM(J11:Z11)</f>
        <v>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6">
        <f>SUM(J11:Z11)</f>
        <v>0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</row>
    <row r="12" spans="1:48" outlineLevel="1">
      <c r="A12" s="41"/>
      <c r="B12" s="58"/>
      <c r="C12" s="70"/>
      <c r="D12" s="76" t="s">
        <v>110</v>
      </c>
      <c r="E12" s="75"/>
      <c r="F12" s="133"/>
      <c r="G12" s="133">
        <v>7479.4</v>
      </c>
      <c r="H12" s="62">
        <f>SUM(J12:Z12)</f>
        <v>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46">
        <f>SUM(J12:Z12)</f>
        <v>0</v>
      </c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</row>
    <row r="13" spans="1:48" outlineLevel="1">
      <c r="A13" s="48"/>
      <c r="B13" s="58"/>
      <c r="C13" s="82"/>
      <c r="D13" s="83" t="s">
        <v>109</v>
      </c>
      <c r="E13" s="84"/>
      <c r="F13" s="134"/>
      <c r="G13" s="134"/>
      <c r="H13" s="62">
        <f>SUM(J13:Z13)</f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6">
        <f>SUM(J13:Z13)</f>
        <v>0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</row>
    <row r="14" spans="1:48">
      <c r="A14" s="41">
        <v>73</v>
      </c>
      <c r="B14" s="78"/>
      <c r="C14" s="94" t="s">
        <v>25</v>
      </c>
      <c r="D14" s="95"/>
      <c r="E14" s="96"/>
      <c r="F14" s="63">
        <f t="shared" ref="F14:G14" si="2">SUM(H14:X14)</f>
        <v>0</v>
      </c>
      <c r="G14" s="63">
        <f t="shared" si="2"/>
        <v>0</v>
      </c>
      <c r="H14" s="63">
        <f>SUM(J14:Z14)</f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6">
        <f>SUM(J14:Z14)</f>
        <v>0</v>
      </c>
    </row>
    <row r="15" spans="1:48">
      <c r="A15" s="41"/>
      <c r="B15" s="78"/>
      <c r="C15" s="94" t="s">
        <v>26</v>
      </c>
      <c r="D15" s="95"/>
      <c r="E15" s="96"/>
      <c r="F15" s="63">
        <f t="shared" ref="F15:G15" si="3">F16+F17+F18+F19</f>
        <v>-435816</v>
      </c>
      <c r="G15" s="63">
        <f t="shared" si="3"/>
        <v>-345141.11</v>
      </c>
      <c r="H15" s="63">
        <f>H16+H17+H18+H19</f>
        <v>-382411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48">
      <c r="A16" s="41" t="s">
        <v>27</v>
      </c>
      <c r="B16" s="58"/>
      <c r="C16" s="88"/>
      <c r="D16" s="89" t="s">
        <v>1</v>
      </c>
      <c r="E16" s="90"/>
      <c r="F16" s="135"/>
      <c r="G16" s="135">
        <v>-6825.4</v>
      </c>
      <c r="H16" s="62">
        <f>SUM(J16:Z16)</f>
        <v>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46">
        <f>SUM(J16:Z16)</f>
        <v>0</v>
      </c>
    </row>
    <row r="17" spans="1:27">
      <c r="A17" s="41" t="s">
        <v>28</v>
      </c>
      <c r="B17" s="58"/>
      <c r="C17" s="69"/>
      <c r="D17" s="35" t="s">
        <v>29</v>
      </c>
      <c r="E17" s="73"/>
      <c r="F17" s="130">
        <v>-84695</v>
      </c>
      <c r="G17" s="130">
        <v>-63979.47</v>
      </c>
      <c r="H17" s="62">
        <f>SUM(J17:Z17)</f>
        <v>-84885</v>
      </c>
      <c r="J17" s="7">
        <v>-84885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46">
        <f>SUM(J17:Z17)</f>
        <v>-84885</v>
      </c>
    </row>
    <row r="18" spans="1:27">
      <c r="A18" s="41" t="s">
        <v>30</v>
      </c>
      <c r="B18" s="58"/>
      <c r="C18" s="69"/>
      <c r="D18" s="35" t="s">
        <v>31</v>
      </c>
      <c r="E18" s="73"/>
      <c r="F18" s="130">
        <v>-351121</v>
      </c>
      <c r="G18" s="130">
        <v>-274336.24</v>
      </c>
      <c r="H18" s="62">
        <f>SUM(J18:Z18)</f>
        <v>-297526</v>
      </c>
      <c r="J18" s="7">
        <v>-297526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46">
        <f>SUM(J18:Z18)</f>
        <v>-297526</v>
      </c>
    </row>
    <row r="19" spans="1:27">
      <c r="A19" s="41" t="s">
        <v>32</v>
      </c>
      <c r="B19" s="58"/>
      <c r="C19" s="80"/>
      <c r="D19" s="36" t="s">
        <v>33</v>
      </c>
      <c r="E19" s="81"/>
      <c r="F19" s="131"/>
      <c r="G19" s="131"/>
      <c r="H19" s="62">
        <f>SUM(J19:Z19)</f>
        <v>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46">
        <f>SUM(J19:Z19)</f>
        <v>0</v>
      </c>
    </row>
    <row r="20" spans="1:27">
      <c r="A20" s="41"/>
      <c r="B20" s="78"/>
      <c r="C20" s="94" t="s">
        <v>34</v>
      </c>
      <c r="D20" s="95"/>
      <c r="E20" s="96"/>
      <c r="F20" s="63">
        <f t="shared" ref="F20:G20" si="4">F21+F22</f>
        <v>1830830</v>
      </c>
      <c r="G20" s="63">
        <f t="shared" si="4"/>
        <v>1575605.03</v>
      </c>
      <c r="H20" s="63">
        <f>H21+H22</f>
        <v>1728823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>
      <c r="A21" s="41">
        <v>75</v>
      </c>
      <c r="B21" s="58"/>
      <c r="C21" s="72"/>
      <c r="D21" s="89" t="s">
        <v>35</v>
      </c>
      <c r="E21" s="90"/>
      <c r="F21" s="135">
        <v>1508681</v>
      </c>
      <c r="G21" s="135">
        <v>1455128.37</v>
      </c>
      <c r="H21" s="62">
        <f>SUM(J21:Z21)</f>
        <v>1477397</v>
      </c>
      <c r="J21" s="7">
        <f>1477397-K21</f>
        <v>929397</v>
      </c>
      <c r="K21" s="7">
        <v>548000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46">
        <f>SUM(J21:Z21)</f>
        <v>1477397</v>
      </c>
    </row>
    <row r="22" spans="1:27">
      <c r="A22" s="41" t="s">
        <v>36</v>
      </c>
      <c r="B22" s="58"/>
      <c r="C22" s="71"/>
      <c r="D22" s="36" t="s">
        <v>37</v>
      </c>
      <c r="E22" s="81"/>
      <c r="F22" s="131">
        <v>322149</v>
      </c>
      <c r="G22" s="131">
        <v>120476.66</v>
      </c>
      <c r="H22" s="62">
        <f>SUM(J22:Z22)</f>
        <v>251426</v>
      </c>
      <c r="J22" s="7">
        <v>251426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46">
        <f>SUM(J22:Z22)</f>
        <v>251426</v>
      </c>
    </row>
    <row r="23" spans="1:27">
      <c r="A23" s="41"/>
      <c r="B23" s="78"/>
      <c r="C23" s="94" t="s">
        <v>38</v>
      </c>
      <c r="D23" s="95"/>
      <c r="E23" s="96"/>
      <c r="F23" s="63">
        <f t="shared" ref="F23:G23" si="5">F24+F25+F26</f>
        <v>-2498247</v>
      </c>
      <c r="G23" s="63">
        <f t="shared" si="5"/>
        <v>-2502599.75</v>
      </c>
      <c r="H23" s="63">
        <f>H24+H25+H26</f>
        <v>-2680879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>
      <c r="A24" s="41" t="s">
        <v>39</v>
      </c>
      <c r="B24" s="58"/>
      <c r="C24" s="72"/>
      <c r="D24" s="89" t="s">
        <v>40</v>
      </c>
      <c r="E24" s="90"/>
      <c r="F24" s="135">
        <v>-2385857</v>
      </c>
      <c r="G24" s="135">
        <v>-2477540.7799999998</v>
      </c>
      <c r="H24" s="62">
        <f>SUM(J24:Z24)</f>
        <v>-2559049</v>
      </c>
      <c r="J24" s="7">
        <v>-2559049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46">
        <f>SUM(J24:Z24)</f>
        <v>-2559049</v>
      </c>
    </row>
    <row r="25" spans="1:27">
      <c r="A25" s="41" t="s">
        <v>41</v>
      </c>
      <c r="B25" s="58"/>
      <c r="C25" s="61"/>
      <c r="D25" s="35" t="s">
        <v>42</v>
      </c>
      <c r="E25" s="73"/>
      <c r="F25" s="130">
        <v>-112390</v>
      </c>
      <c r="G25" s="130">
        <v>-25058.97</v>
      </c>
      <c r="H25" s="62">
        <f>SUM(J25:Z25)</f>
        <v>-121830</v>
      </c>
      <c r="J25" s="7">
        <v>-121830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46">
        <f>SUM(J25:Z25)</f>
        <v>-121830</v>
      </c>
    </row>
    <row r="26" spans="1:27">
      <c r="A26" s="41" t="s">
        <v>43</v>
      </c>
      <c r="B26" s="58"/>
      <c r="C26" s="71"/>
      <c r="D26" s="36" t="s">
        <v>44</v>
      </c>
      <c r="E26" s="81"/>
      <c r="F26" s="131"/>
      <c r="G26" s="131"/>
      <c r="H26" s="62">
        <f>(SUM(J26:Z26))</f>
        <v>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46">
        <f>SUM(J26:Z26)</f>
        <v>0</v>
      </c>
    </row>
    <row r="27" spans="1:27">
      <c r="A27" s="41"/>
      <c r="B27" s="78"/>
      <c r="C27" s="94" t="s">
        <v>45</v>
      </c>
      <c r="D27" s="95"/>
      <c r="E27" s="96"/>
      <c r="F27" s="63">
        <f t="shared" ref="F27:G27" si="6">F28+F29+F32+F33</f>
        <v>-2630974</v>
      </c>
      <c r="G27" s="63">
        <f t="shared" si="6"/>
        <v>-2697718.6599999997</v>
      </c>
      <c r="H27" s="63">
        <f>H28+H29+H32+H33</f>
        <v>-2634867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>
      <c r="A28" s="41" t="s">
        <v>46</v>
      </c>
      <c r="B28" s="58"/>
      <c r="C28" s="72"/>
      <c r="D28" s="89" t="s">
        <v>2</v>
      </c>
      <c r="E28" s="90"/>
      <c r="F28" s="135">
        <v>-2037150</v>
      </c>
      <c r="G28" s="135">
        <v>-2024133.38</v>
      </c>
      <c r="H28" s="62">
        <f>SUM(J28:Z28)</f>
        <v>-2042543</v>
      </c>
      <c r="J28" s="7">
        <f>-2042543-P28-Z28</f>
        <v>-1685011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>
        <v>-357532</v>
      </c>
      <c r="AA28" s="46">
        <f>SUM(J28:Z28)</f>
        <v>-2042543</v>
      </c>
    </row>
    <row r="29" spans="1:27">
      <c r="A29" s="41" t="s">
        <v>47</v>
      </c>
      <c r="B29" s="58"/>
      <c r="C29" s="61"/>
      <c r="D29" s="35" t="s">
        <v>3</v>
      </c>
      <c r="E29" s="73"/>
      <c r="F29" s="64">
        <f>+F30+F31</f>
        <v>-234324</v>
      </c>
      <c r="G29" s="64">
        <v>-212453.11</v>
      </c>
      <c r="H29" s="64">
        <v>-235924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>
      <c r="A30" s="41"/>
      <c r="B30" s="58"/>
      <c r="C30" s="59"/>
      <c r="D30" s="72"/>
      <c r="E30" s="77" t="s">
        <v>4</v>
      </c>
      <c r="F30" s="136">
        <v>-132899</v>
      </c>
      <c r="G30" s="136"/>
      <c r="H30" s="62">
        <f t="shared" ref="H30:H36" si="7">SUM(J30:Z30)</f>
        <v>-209100</v>
      </c>
      <c r="J30" s="123"/>
      <c r="K30" s="7">
        <v>-209100</v>
      </c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46">
        <f t="shared" ref="AA30:AA36" si="8">SUM(J30:Z30)</f>
        <v>-209100</v>
      </c>
    </row>
    <row r="31" spans="1:27">
      <c r="A31" s="41"/>
      <c r="B31" s="58"/>
      <c r="C31" s="59"/>
      <c r="D31" s="71"/>
      <c r="E31" s="77" t="s">
        <v>5</v>
      </c>
      <c r="F31" s="136">
        <v>-101425</v>
      </c>
      <c r="G31" s="136"/>
      <c r="H31" s="62">
        <f>+J31</f>
        <v>-26824</v>
      </c>
      <c r="J31" s="7">
        <v>-26824</v>
      </c>
      <c r="K31" s="12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46">
        <f t="shared" si="8"/>
        <v>-26824</v>
      </c>
    </row>
    <row r="32" spans="1:27">
      <c r="A32" s="41" t="s">
        <v>48</v>
      </c>
      <c r="B32" s="58"/>
      <c r="C32" s="61"/>
      <c r="D32" s="35" t="s">
        <v>49</v>
      </c>
      <c r="E32" s="73"/>
      <c r="F32" s="130">
        <v>-56000</v>
      </c>
      <c r="G32" s="130">
        <v>-104521.59</v>
      </c>
      <c r="H32" s="62">
        <f>+J32</f>
        <v>-52900</v>
      </c>
      <c r="J32" s="7">
        <v>-52900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46">
        <f t="shared" si="8"/>
        <v>-52900</v>
      </c>
    </row>
    <row r="33" spans="1:27">
      <c r="A33" s="41" t="s">
        <v>50</v>
      </c>
      <c r="B33" s="58"/>
      <c r="C33" s="71"/>
      <c r="D33" s="36" t="s">
        <v>51</v>
      </c>
      <c r="E33" s="81"/>
      <c r="F33" s="131">
        <v>-303500</v>
      </c>
      <c r="G33" s="131">
        <v>-356610.58</v>
      </c>
      <c r="H33" s="62">
        <f t="shared" si="7"/>
        <v>-303500</v>
      </c>
      <c r="J33" s="7">
        <v>-303500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46">
        <f t="shared" si="8"/>
        <v>-303500</v>
      </c>
    </row>
    <row r="34" spans="1:27">
      <c r="A34" s="41" t="s">
        <v>52</v>
      </c>
      <c r="B34" s="78"/>
      <c r="C34" s="94" t="s">
        <v>53</v>
      </c>
      <c r="D34" s="95"/>
      <c r="E34" s="96"/>
      <c r="F34" s="130">
        <v>-1748969</v>
      </c>
      <c r="G34" s="130">
        <v>-1386712.39</v>
      </c>
      <c r="H34" s="63">
        <f>+J34</f>
        <v>-1645400</v>
      </c>
      <c r="J34" s="7">
        <v>-1645400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46">
        <f t="shared" si="8"/>
        <v>-1645400</v>
      </c>
    </row>
    <row r="35" spans="1:27">
      <c r="A35" s="41">
        <v>746</v>
      </c>
      <c r="B35" s="78"/>
      <c r="C35" s="94" t="s">
        <v>54</v>
      </c>
      <c r="D35" s="95"/>
      <c r="E35" s="96"/>
      <c r="F35" s="64">
        <v>26724</v>
      </c>
      <c r="G35" s="130">
        <v>30111.3</v>
      </c>
      <c r="H35" s="63">
        <f>+J35</f>
        <v>20885</v>
      </c>
      <c r="J35" s="7">
        <v>20885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46">
        <f t="shared" si="8"/>
        <v>20885</v>
      </c>
    </row>
    <row r="36" spans="1:27">
      <c r="A36" s="41" t="s">
        <v>55</v>
      </c>
      <c r="B36" s="78"/>
      <c r="C36" s="94" t="s">
        <v>56</v>
      </c>
      <c r="D36" s="95"/>
      <c r="E36" s="96"/>
      <c r="F36" s="130"/>
      <c r="G36" s="130"/>
      <c r="H36" s="63">
        <f t="shared" si="7"/>
        <v>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46">
        <f t="shared" si="8"/>
        <v>0</v>
      </c>
    </row>
    <row r="37" spans="1:27">
      <c r="A37" s="41"/>
      <c r="B37" s="79"/>
      <c r="C37" s="91" t="s">
        <v>57</v>
      </c>
      <c r="D37" s="92"/>
      <c r="E37" s="93"/>
      <c r="F37" s="63">
        <f t="shared" ref="F37:G37" si="9">F38+F39</f>
        <v>4200</v>
      </c>
      <c r="G37" s="63">
        <f t="shared" si="9"/>
        <v>61644.33</v>
      </c>
      <c r="H37" s="63">
        <f>H38+H39</f>
        <v>3174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>
      <c r="A38" s="41" t="s">
        <v>58</v>
      </c>
      <c r="B38" s="58"/>
      <c r="C38" s="72"/>
      <c r="D38" s="89" t="s">
        <v>59</v>
      </c>
      <c r="E38" s="90"/>
      <c r="F38" s="135"/>
      <c r="G38" s="135"/>
      <c r="H38" s="62">
        <f>SUM(J38:Z38)</f>
        <v>0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46">
        <f>SUM(J38:Z38)</f>
        <v>0</v>
      </c>
    </row>
    <row r="39" spans="1:27">
      <c r="A39" s="41" t="s">
        <v>60</v>
      </c>
      <c r="B39" s="58"/>
      <c r="C39" s="61"/>
      <c r="D39" s="37" t="s">
        <v>61</v>
      </c>
      <c r="E39" s="75"/>
      <c r="F39" s="62">
        <f>SUM(F40:F41)</f>
        <v>4200</v>
      </c>
      <c r="G39" s="62">
        <f>+G40+G41</f>
        <v>61644.33</v>
      </c>
      <c r="H39" s="62">
        <f>SUM(H40:H41)</f>
        <v>3174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 outlineLevel="1">
      <c r="A40" s="41"/>
      <c r="B40" s="58"/>
      <c r="C40" s="61"/>
      <c r="D40" s="74" t="s">
        <v>101</v>
      </c>
      <c r="E40" s="75"/>
      <c r="F40" s="133"/>
      <c r="G40" s="133">
        <v>-3430.5</v>
      </c>
      <c r="H40" s="62">
        <f>SUM(J40:Z40)</f>
        <v>0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46">
        <f>SUM(J40:Z40)</f>
        <v>0</v>
      </c>
    </row>
    <row r="41" spans="1:27" outlineLevel="1">
      <c r="A41" s="41"/>
      <c r="B41" s="58"/>
      <c r="C41" s="61"/>
      <c r="D41" s="74" t="s">
        <v>102</v>
      </c>
      <c r="E41" s="75"/>
      <c r="F41" s="133">
        <v>4200</v>
      </c>
      <c r="G41" s="133">
        <v>65074.83</v>
      </c>
      <c r="H41" s="62">
        <f>+J41</f>
        <v>3174</v>
      </c>
      <c r="J41" s="7">
        <v>3174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46">
        <f>SUM(J41:Z41)</f>
        <v>3174</v>
      </c>
    </row>
    <row r="42" spans="1:27">
      <c r="A42" s="41"/>
      <c r="B42" s="20"/>
      <c r="C42" s="21"/>
      <c r="D42" s="97"/>
      <c r="E42" s="98"/>
      <c r="F42" s="137"/>
      <c r="G42" s="137"/>
      <c r="H42" s="99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</row>
    <row r="43" spans="1:27">
      <c r="A43" s="41"/>
      <c r="B43" s="103" t="s">
        <v>62</v>
      </c>
      <c r="C43" s="104"/>
      <c r="D43" s="104"/>
      <c r="E43" s="104"/>
      <c r="F43" s="105">
        <f t="shared" ref="F43:G43" si="10">F7+F10+F14+F15+F20+F23+F27+F34+F35+F36+F37</f>
        <v>385299</v>
      </c>
      <c r="G43" s="105">
        <f t="shared" si="10"/>
        <v>901237.09000000113</v>
      </c>
      <c r="H43" s="105">
        <f>H7+H10+H14+H15+H20+H23+H27+H34+H35+H36+H37</f>
        <v>381624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1:27" s="21" customFormat="1" ht="6" customHeight="1">
      <c r="A44" s="41"/>
      <c r="B44" s="20"/>
      <c r="F44" s="24"/>
      <c r="G44" s="24"/>
      <c r="H44" s="100"/>
      <c r="I44" s="24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>
      <c r="A45" s="41"/>
      <c r="B45" s="20"/>
      <c r="C45" s="106" t="s">
        <v>63</v>
      </c>
      <c r="D45" s="22"/>
      <c r="E45" s="22"/>
      <c r="F45" s="63">
        <f>F46+F49</f>
        <v>742</v>
      </c>
      <c r="G45" s="63">
        <f t="shared" ref="G45" si="11">G46+G49</f>
        <v>1169.3</v>
      </c>
      <c r="H45" s="63">
        <f>H46+H49</f>
        <v>2513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 ht="15" customHeight="1">
      <c r="A46" s="41"/>
      <c r="B46" s="20"/>
      <c r="C46" s="21"/>
      <c r="D46" s="35" t="s">
        <v>64</v>
      </c>
      <c r="E46" s="22"/>
      <c r="F46" s="62">
        <f t="shared" ref="F46:G46" si="12">F47+F48</f>
        <v>0</v>
      </c>
      <c r="G46" s="62">
        <f t="shared" si="12"/>
        <v>0</v>
      </c>
      <c r="H46" s="62">
        <f>H47+H48</f>
        <v>0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>
      <c r="A47" s="41">
        <v>7600.7601000000004</v>
      </c>
      <c r="B47" s="20"/>
      <c r="C47" s="21"/>
      <c r="D47" s="21"/>
      <c r="E47" s="35" t="s">
        <v>65</v>
      </c>
      <c r="F47" s="138"/>
      <c r="G47" s="138"/>
      <c r="H47" s="62">
        <f>SUM(J47:Z47)</f>
        <v>0</v>
      </c>
      <c r="J47" s="123"/>
      <c r="K47" s="123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46">
        <f>SUM(L47:Z47)</f>
        <v>0</v>
      </c>
    </row>
    <row r="48" spans="1:27">
      <c r="A48" s="41">
        <v>7602.7602999999999</v>
      </c>
      <c r="B48" s="20"/>
      <c r="C48" s="21"/>
      <c r="D48" s="21"/>
      <c r="E48" s="35" t="s">
        <v>66</v>
      </c>
      <c r="F48" s="138"/>
      <c r="G48" s="138"/>
      <c r="H48" s="62">
        <f>SUM(J48:Z48)</f>
        <v>0</v>
      </c>
      <c r="J48" s="7"/>
      <c r="K48" s="7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>
        <f>SUM(J48:Z48)</f>
        <v>0</v>
      </c>
    </row>
    <row r="49" spans="1:27">
      <c r="A49" s="41"/>
      <c r="B49" s="20"/>
      <c r="C49" s="21"/>
      <c r="D49" s="35" t="s">
        <v>67</v>
      </c>
      <c r="E49" s="22"/>
      <c r="F49" s="62">
        <f>+F50+F51</f>
        <v>742</v>
      </c>
      <c r="G49" s="62">
        <f>+G50+G51</f>
        <v>1169.3</v>
      </c>
      <c r="H49" s="62">
        <f>+H50+H51</f>
        <v>2513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:27">
      <c r="A50" s="41" t="s">
        <v>68</v>
      </c>
      <c r="B50" s="20"/>
      <c r="C50" s="21"/>
      <c r="D50" s="21"/>
      <c r="E50" s="35" t="s">
        <v>69</v>
      </c>
      <c r="F50" s="138">
        <v>742</v>
      </c>
      <c r="G50" s="138">
        <v>1169.3</v>
      </c>
      <c r="H50" s="62">
        <f>+J50+Z50</f>
        <v>2513</v>
      </c>
      <c r="J50" s="123">
        <f>2513-Z50</f>
        <v>742</v>
      </c>
      <c r="K50" s="123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>
        <v>1771</v>
      </c>
      <c r="AA50" s="46">
        <f>SUM(J50:Z50)</f>
        <v>2513</v>
      </c>
    </row>
    <row r="51" spans="1:27">
      <c r="A51" s="41" t="s">
        <v>70</v>
      </c>
      <c r="B51" s="20"/>
      <c r="C51" s="21"/>
      <c r="D51" s="21"/>
      <c r="E51" s="35" t="s">
        <v>71</v>
      </c>
      <c r="F51" s="138"/>
      <c r="G51" s="138"/>
      <c r="H51" s="62">
        <f>SUM(J51:Z51)</f>
        <v>0</v>
      </c>
      <c r="J51" s="7"/>
      <c r="K51" s="7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>
        <f>SUM(J51:Z51)</f>
        <v>0</v>
      </c>
    </row>
    <row r="52" spans="1:27">
      <c r="A52" s="41"/>
      <c r="B52" s="20"/>
      <c r="C52" s="106" t="s">
        <v>72</v>
      </c>
      <c r="D52" s="22"/>
      <c r="E52" s="22"/>
      <c r="F52" s="57">
        <f>F53+F54+F55</f>
        <v>-333357</v>
      </c>
      <c r="G52" s="57">
        <f t="shared" ref="G52" si="13">G53+G54+G55</f>
        <v>-229038.72999999998</v>
      </c>
      <c r="H52" s="57">
        <f>H53+H54+H55</f>
        <v>-251578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:27">
      <c r="A53" s="41" t="s">
        <v>73</v>
      </c>
      <c r="B53" s="20"/>
      <c r="C53" s="21"/>
      <c r="D53" s="35" t="s">
        <v>74</v>
      </c>
      <c r="E53" s="22"/>
      <c r="F53" s="138">
        <v>-1698</v>
      </c>
      <c r="G53" s="138">
        <v>-3.08</v>
      </c>
      <c r="H53" s="62">
        <v>0</v>
      </c>
      <c r="J53" s="123"/>
      <c r="K53" s="123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>
        <v>0</v>
      </c>
      <c r="AA53" s="46">
        <f>SUM(J53:Z53)</f>
        <v>0</v>
      </c>
    </row>
    <row r="54" spans="1:27">
      <c r="A54" s="41" t="s">
        <v>75</v>
      </c>
      <c r="B54" s="20"/>
      <c r="C54" s="21"/>
      <c r="D54" s="35" t="s">
        <v>76</v>
      </c>
      <c r="E54" s="22"/>
      <c r="F54" s="138">
        <v>-331659</v>
      </c>
      <c r="G54" s="138">
        <v>-229035.65</v>
      </c>
      <c r="H54" s="62">
        <f>+J54+K54+Z54</f>
        <v>-251578</v>
      </c>
      <c r="J54" s="7">
        <f>-251578-K54-Z54</f>
        <v>-241394.2</v>
      </c>
      <c r="K54" s="7">
        <v>-10183.799999999999</v>
      </c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>
        <f>SUM(J54:Z54)</f>
        <v>-251578</v>
      </c>
    </row>
    <row r="55" spans="1:27" ht="14.25" customHeight="1">
      <c r="A55" s="41" t="s">
        <v>77</v>
      </c>
      <c r="B55" s="20"/>
      <c r="C55" s="21"/>
      <c r="D55" s="35" t="s">
        <v>78</v>
      </c>
      <c r="E55" s="22"/>
      <c r="F55" s="138"/>
      <c r="G55" s="138"/>
      <c r="H55" s="62">
        <f>SUM(J55:Z55)</f>
        <v>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46">
        <f>SUM(J55:Z55)</f>
        <v>0</v>
      </c>
    </row>
    <row r="56" spans="1:27">
      <c r="A56" s="41"/>
      <c r="B56" s="20"/>
      <c r="C56" s="107" t="s">
        <v>79</v>
      </c>
      <c r="D56" s="23"/>
      <c r="E56" s="23"/>
      <c r="F56" s="57">
        <f>F57+F60</f>
        <v>0</v>
      </c>
      <c r="G56" s="57">
        <f t="shared" ref="G56" si="14">G57+G60</f>
        <v>0</v>
      </c>
      <c r="H56" s="57">
        <f>H57+H60</f>
        <v>0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:27">
      <c r="A57" s="41" t="s">
        <v>80</v>
      </c>
      <c r="B57" s="20"/>
      <c r="C57" s="26"/>
      <c r="D57" s="37" t="s">
        <v>81</v>
      </c>
      <c r="E57" s="23"/>
      <c r="F57" s="62">
        <f>F58+F59</f>
        <v>0</v>
      </c>
      <c r="G57" s="62">
        <f t="shared" ref="G57" si="15">G58+G59</f>
        <v>0</v>
      </c>
      <c r="H57" s="62">
        <f>H58+H59</f>
        <v>0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:27" outlineLevel="1">
      <c r="A58" s="41"/>
      <c r="B58" s="20"/>
      <c r="C58" s="26"/>
      <c r="D58" s="74" t="s">
        <v>105</v>
      </c>
      <c r="E58" s="23"/>
      <c r="F58" s="138"/>
      <c r="G58" s="138"/>
      <c r="H58" s="62">
        <f>SUM(J58:Z58)</f>
        <v>0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46">
        <f>SUM(J58:Z58)</f>
        <v>0</v>
      </c>
    </row>
    <row r="59" spans="1:27" outlineLevel="1">
      <c r="A59" s="41"/>
      <c r="B59" s="20"/>
      <c r="C59" s="26"/>
      <c r="D59" s="74" t="s">
        <v>103</v>
      </c>
      <c r="E59" s="23"/>
      <c r="F59" s="138"/>
      <c r="G59" s="138"/>
      <c r="H59" s="62">
        <f>SUM(J59:Z59)</f>
        <v>0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46">
        <f>SUM(J59:Z59)</f>
        <v>0</v>
      </c>
    </row>
    <row r="60" spans="1:27">
      <c r="A60" s="41" t="s">
        <v>82</v>
      </c>
      <c r="B60" s="20"/>
      <c r="C60" s="26"/>
      <c r="D60" s="37" t="s">
        <v>83</v>
      </c>
      <c r="E60" s="23"/>
      <c r="F60" s="62">
        <f>F61+F62</f>
        <v>0</v>
      </c>
      <c r="G60" s="62">
        <f t="shared" ref="G60" si="16">G61+G62</f>
        <v>0</v>
      </c>
      <c r="H60" s="62">
        <f>H61+H62</f>
        <v>0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:27" outlineLevel="1">
      <c r="A61" s="41"/>
      <c r="B61" s="20"/>
      <c r="C61" s="26"/>
      <c r="D61" s="74" t="s">
        <v>104</v>
      </c>
      <c r="E61" s="23"/>
      <c r="F61" s="138"/>
      <c r="G61" s="138"/>
      <c r="H61" s="62">
        <f>SUM(J61:Z61)</f>
        <v>0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46">
        <f>SUM(J61:Z61)</f>
        <v>0</v>
      </c>
    </row>
    <row r="62" spans="1:27" outlineLevel="1">
      <c r="A62" s="41"/>
      <c r="B62" s="20"/>
      <c r="C62" s="26"/>
      <c r="D62" s="76" t="s">
        <v>111</v>
      </c>
      <c r="E62" s="23"/>
      <c r="F62" s="138"/>
      <c r="G62" s="138"/>
      <c r="H62" s="62">
        <f>SUM(J62:Z62)</f>
        <v>0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46">
        <f>SUM(J62:Z62)</f>
        <v>0</v>
      </c>
    </row>
    <row r="63" spans="1:27">
      <c r="A63" s="41" t="s">
        <v>84</v>
      </c>
      <c r="B63" s="20"/>
      <c r="C63" s="107" t="s">
        <v>85</v>
      </c>
      <c r="D63" s="23"/>
      <c r="E63" s="23"/>
      <c r="F63" s="57">
        <f>F64+F65</f>
        <v>0</v>
      </c>
      <c r="G63" s="57">
        <f t="shared" ref="G63" si="17">G64+G65</f>
        <v>0</v>
      </c>
      <c r="H63" s="57">
        <f>H64+H65</f>
        <v>0</v>
      </c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:27" outlineLevel="1">
      <c r="A64" s="41"/>
      <c r="B64" s="20"/>
      <c r="C64" s="102"/>
      <c r="D64" s="76" t="s">
        <v>112</v>
      </c>
      <c r="E64" s="23"/>
      <c r="F64" s="138"/>
      <c r="G64" s="138"/>
      <c r="H64" s="57">
        <f>SUM(J64:Z64)</f>
        <v>0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46">
        <f>SUM(J64:Z64)</f>
        <v>0</v>
      </c>
    </row>
    <row r="65" spans="1:27" outlineLevel="1">
      <c r="A65" s="41"/>
      <c r="B65" s="20"/>
      <c r="C65" s="107"/>
      <c r="D65" s="49" t="s">
        <v>113</v>
      </c>
      <c r="E65" s="23"/>
      <c r="F65" s="138"/>
      <c r="G65" s="138"/>
      <c r="H65" s="57">
        <f>SUM(J65:Z65)</f>
        <v>0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46">
        <f>SUM(J65:Z65)</f>
        <v>0</v>
      </c>
    </row>
    <row r="66" spans="1:27">
      <c r="A66" s="41"/>
      <c r="B66" s="20"/>
      <c r="C66" s="107" t="s">
        <v>86</v>
      </c>
      <c r="D66" s="23"/>
      <c r="E66" s="23"/>
      <c r="F66" s="57">
        <f t="shared" ref="F66:G66" si="18">F67+F68</f>
        <v>0</v>
      </c>
      <c r="G66" s="57">
        <f t="shared" si="18"/>
        <v>0</v>
      </c>
      <c r="H66" s="57">
        <f>H67+H68</f>
        <v>0</v>
      </c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:27">
      <c r="A67" s="41" t="s">
        <v>87</v>
      </c>
      <c r="B67" s="20"/>
      <c r="C67" s="21"/>
      <c r="D67" s="35" t="s">
        <v>59</v>
      </c>
      <c r="E67" s="22"/>
      <c r="F67" s="138"/>
      <c r="G67" s="138"/>
      <c r="H67" s="62">
        <f>SUM(J67:Z67)</f>
        <v>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46">
        <f>SUM(J67:Z67)</f>
        <v>0</v>
      </c>
    </row>
    <row r="68" spans="1:27">
      <c r="A68" s="41" t="s">
        <v>88</v>
      </c>
      <c r="B68" s="20"/>
      <c r="C68" s="21"/>
      <c r="D68" s="35" t="s">
        <v>61</v>
      </c>
      <c r="E68" s="22"/>
      <c r="F68" s="62">
        <f t="shared" ref="F68:G68" si="19">F69+F70</f>
        <v>0</v>
      </c>
      <c r="G68" s="62">
        <f t="shared" si="19"/>
        <v>0</v>
      </c>
      <c r="H68" s="62">
        <f>H69+H70</f>
        <v>0</v>
      </c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:27" outlineLevel="1">
      <c r="A69" s="41"/>
      <c r="B69" s="20"/>
      <c r="C69" s="21"/>
      <c r="D69" s="50" t="s">
        <v>106</v>
      </c>
      <c r="E69" s="22"/>
      <c r="F69" s="138"/>
      <c r="G69" s="138"/>
      <c r="H69" s="62">
        <f>SUM(J69:Z69)</f>
        <v>0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46">
        <f>SUM(J69:Z69)</f>
        <v>0</v>
      </c>
    </row>
    <row r="70" spans="1:27" outlineLevel="1">
      <c r="A70" s="41"/>
      <c r="B70" s="20"/>
      <c r="C70" s="21"/>
      <c r="D70" s="50" t="s">
        <v>107</v>
      </c>
      <c r="E70" s="22"/>
      <c r="F70" s="138"/>
      <c r="G70" s="138"/>
      <c r="H70" s="62">
        <f>SUM(J70:Z70)</f>
        <v>0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46">
        <f>SUM(J70:Z70)</f>
        <v>0</v>
      </c>
    </row>
    <row r="71" spans="1:27">
      <c r="A71" s="41"/>
      <c r="B71" s="20"/>
      <c r="C71" s="98"/>
      <c r="D71" s="98"/>
      <c r="E71" s="108"/>
      <c r="F71" s="24"/>
      <c r="G71" s="24"/>
      <c r="H71" s="100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</row>
    <row r="72" spans="1:27">
      <c r="A72" s="41"/>
      <c r="B72" s="103" t="s">
        <v>89</v>
      </c>
      <c r="C72" s="104"/>
      <c r="D72" s="104"/>
      <c r="E72" s="104"/>
      <c r="F72" s="114">
        <f t="shared" ref="F72:G72" si="20">F45+F52+F56+F63+F66</f>
        <v>-332615</v>
      </c>
      <c r="G72" s="114">
        <f t="shared" si="20"/>
        <v>-227869.43</v>
      </c>
      <c r="H72" s="114">
        <f>H45+H52+H56+H63+H66</f>
        <v>-249065</v>
      </c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:27">
      <c r="A73" s="41"/>
      <c r="B73" s="20"/>
      <c r="C73" s="21"/>
      <c r="D73" s="21"/>
      <c r="E73" s="21"/>
      <c r="F73" s="24"/>
      <c r="G73" s="24"/>
      <c r="H73" s="100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</row>
    <row r="74" spans="1:27">
      <c r="A74" s="41"/>
      <c r="B74" s="20"/>
      <c r="C74" s="21"/>
      <c r="D74" s="21"/>
      <c r="E74" s="21"/>
      <c r="F74" s="24"/>
      <c r="G74" s="24"/>
      <c r="H74" s="100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</row>
    <row r="75" spans="1:27">
      <c r="A75" s="41"/>
      <c r="B75" s="103" t="s">
        <v>90</v>
      </c>
      <c r="C75" s="110"/>
      <c r="D75" s="110"/>
      <c r="E75" s="110"/>
      <c r="F75" s="114">
        <f t="shared" ref="F75:G75" si="21">F43+F72</f>
        <v>52684</v>
      </c>
      <c r="G75" s="114">
        <f t="shared" si="21"/>
        <v>673367.66000000108</v>
      </c>
      <c r="H75" s="114">
        <f>H43+H72</f>
        <v>132559</v>
      </c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:27">
      <c r="A76" s="41"/>
      <c r="B76" s="20"/>
      <c r="C76" s="21"/>
      <c r="D76" s="21"/>
      <c r="E76" s="21"/>
      <c r="F76" s="24"/>
      <c r="G76" s="24"/>
      <c r="H76" s="100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</row>
    <row r="77" spans="1:27">
      <c r="A77" s="41"/>
      <c r="B77" s="20"/>
      <c r="C77" s="106" t="s">
        <v>91</v>
      </c>
      <c r="D77" s="22"/>
      <c r="E77" s="22"/>
      <c r="F77" s="57"/>
      <c r="G77" s="57">
        <v>-21055.56</v>
      </c>
      <c r="H77" s="57">
        <f>SUM(J77:Z77)</f>
        <v>0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46">
        <f>SUM(J77:Z77)</f>
        <v>0</v>
      </c>
    </row>
    <row r="78" spans="1:27">
      <c r="A78" s="41"/>
      <c r="B78" s="20"/>
      <c r="C78" s="101"/>
      <c r="D78" s="21"/>
      <c r="E78" s="21"/>
      <c r="F78" s="24"/>
      <c r="G78" s="24"/>
      <c r="H78" s="120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</row>
    <row r="79" spans="1:27">
      <c r="A79" s="41"/>
      <c r="B79" s="103" t="s">
        <v>92</v>
      </c>
      <c r="C79" s="110"/>
      <c r="D79" s="110"/>
      <c r="E79" s="110"/>
      <c r="F79" s="114">
        <f t="shared" ref="F79:G79" si="22">F75+F77</f>
        <v>52684</v>
      </c>
      <c r="G79" s="114">
        <f t="shared" si="22"/>
        <v>652312.10000000102</v>
      </c>
      <c r="H79" s="114">
        <f>H75+H77</f>
        <v>132559</v>
      </c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:27">
      <c r="A80" s="41"/>
      <c r="B80" s="42"/>
      <c r="C80" s="42"/>
      <c r="D80" s="42"/>
      <c r="E80" s="42"/>
      <c r="F80" s="139"/>
      <c r="G80" s="139"/>
      <c r="H80" s="121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</row>
    <row r="81" spans="1:27">
      <c r="A81" s="41"/>
      <c r="B81" s="111" t="s">
        <v>93</v>
      </c>
      <c r="C81" s="112"/>
      <c r="D81" s="113"/>
      <c r="E81" s="113"/>
      <c r="F81" s="140"/>
      <c r="G81" s="140"/>
      <c r="H81" s="115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:27" ht="15" customHeight="1">
      <c r="A82" s="41"/>
      <c r="B82" s="43"/>
      <c r="C82" s="107" t="s">
        <v>94</v>
      </c>
      <c r="D82" s="113"/>
      <c r="E82" s="113"/>
      <c r="F82" s="57">
        <f t="shared" ref="F82:G82" si="23">F83+F84</f>
        <v>0</v>
      </c>
      <c r="G82" s="57">
        <f t="shared" si="23"/>
        <v>0</v>
      </c>
      <c r="H82" s="57">
        <f>H83+H84</f>
        <v>0</v>
      </c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:27" ht="15" customHeight="1">
      <c r="A83" s="41"/>
      <c r="B83" s="43"/>
      <c r="C83" s="102"/>
      <c r="D83" s="42"/>
      <c r="E83" s="37" t="s">
        <v>108</v>
      </c>
      <c r="F83" s="141"/>
      <c r="G83" s="141"/>
      <c r="H83" s="57">
        <f>SUM(J83:Z83)</f>
        <v>0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46">
        <f>SUM(J83:Z83)</f>
        <v>0</v>
      </c>
    </row>
    <row r="84" spans="1:27" ht="15" customHeight="1">
      <c r="A84" s="41"/>
      <c r="B84" s="43"/>
      <c r="C84" s="102"/>
      <c r="D84" s="42"/>
      <c r="E84" s="37" t="s">
        <v>116</v>
      </c>
      <c r="F84" s="141"/>
      <c r="G84" s="141"/>
      <c r="H84" s="57">
        <f>SUM(J84:Z84)</f>
        <v>0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46">
        <f>SUM(J84:Z84)</f>
        <v>0</v>
      </c>
    </row>
    <row r="85" spans="1:27">
      <c r="A85" s="41"/>
      <c r="B85" s="20"/>
      <c r="C85" s="21"/>
      <c r="D85" s="21"/>
      <c r="E85" s="21"/>
      <c r="F85" s="24"/>
      <c r="G85" s="24"/>
      <c r="H85" s="100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</row>
    <row r="86" spans="1:27">
      <c r="A86" s="41"/>
      <c r="B86" s="103" t="s">
        <v>95</v>
      </c>
      <c r="C86" s="110"/>
      <c r="D86" s="110"/>
      <c r="E86" s="110"/>
      <c r="F86" s="116">
        <f t="shared" ref="F86:G86" si="24">F79+F82</f>
        <v>52684</v>
      </c>
      <c r="G86" s="116">
        <f t="shared" si="24"/>
        <v>652312.10000000102</v>
      </c>
      <c r="H86" s="116">
        <f>H79+H82</f>
        <v>132559</v>
      </c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:27">
      <c r="A87" s="41"/>
      <c r="B87" s="20"/>
      <c r="C87" s="21"/>
      <c r="D87" s="21"/>
      <c r="E87" s="21"/>
      <c r="F87" s="24"/>
      <c r="G87" s="24"/>
      <c r="H87" s="100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</row>
    <row r="88" spans="1:27">
      <c r="A88" s="45"/>
      <c r="B88" s="37" t="s">
        <v>8</v>
      </c>
      <c r="C88" s="23"/>
      <c r="D88" s="23"/>
      <c r="E88" s="23"/>
      <c r="F88" s="62">
        <f t="shared" ref="F88:G88" si="25">-(F11+F13+F15+F23+F27+F34+F38+F40+F52+F58+F61+F64+F67+F69+F77+F84)</f>
        <v>7647363</v>
      </c>
      <c r="G88" s="62">
        <f t="shared" si="25"/>
        <v>7185696.6999999983</v>
      </c>
      <c r="H88" s="62">
        <f>-(H11+H13+H15+H23+H27+H34+H38+H40+H52+H58+H61+H64+H67+H69+H77+H84)</f>
        <v>7595135</v>
      </c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:27">
      <c r="A89" s="44"/>
      <c r="B89" s="26"/>
      <c r="C89" s="26"/>
      <c r="D89" s="26"/>
      <c r="E89" s="26"/>
      <c r="F89" s="142"/>
      <c r="G89" s="142"/>
      <c r="H89" s="100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</row>
    <row r="90" spans="1:27">
      <c r="A90" s="45"/>
      <c r="B90" s="37" t="s">
        <v>9</v>
      </c>
      <c r="C90" s="23"/>
      <c r="D90" s="23"/>
      <c r="E90" s="23"/>
      <c r="F90" s="62">
        <f t="shared" ref="F90:G90" si="26">+F7+F12+F14+F20+F35+F36+F41+F45+F59+F62+F65+F70+F83</f>
        <v>7700047</v>
      </c>
      <c r="G90" s="62">
        <f t="shared" si="26"/>
        <v>7838008.8000000007</v>
      </c>
      <c r="H90" s="62">
        <f>+H7+H12+H14+H20+H35+H36+H41+H45+H59+H62+H65+H70+H83</f>
        <v>7727694</v>
      </c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:27" ht="6" customHeight="1">
      <c r="B91" s="109"/>
      <c r="C91" s="38"/>
      <c r="D91" s="38"/>
      <c r="E91" s="38"/>
      <c r="F91" s="143"/>
      <c r="G91" s="143"/>
      <c r="H91" s="39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>
      <c r="H92" s="28"/>
      <c r="J92" s="9">
        <f t="shared" ref="J92:AA92" si="27">SUM(J6:J91)</f>
        <v>112978.79999999999</v>
      </c>
      <c r="K92" s="9">
        <f t="shared" si="27"/>
        <v>364516.2</v>
      </c>
      <c r="L92" s="9">
        <f t="shared" si="27"/>
        <v>0</v>
      </c>
      <c r="M92" s="9">
        <f t="shared" si="27"/>
        <v>0</v>
      </c>
      <c r="N92" s="9">
        <f t="shared" si="27"/>
        <v>0</v>
      </c>
      <c r="O92" s="9">
        <f t="shared" si="27"/>
        <v>0</v>
      </c>
      <c r="P92" s="9">
        <f t="shared" si="27"/>
        <v>0</v>
      </c>
      <c r="Q92" s="9">
        <f t="shared" si="27"/>
        <v>0</v>
      </c>
      <c r="R92" s="9">
        <f t="shared" si="27"/>
        <v>0</v>
      </c>
      <c r="S92" s="9">
        <f t="shared" si="27"/>
        <v>0</v>
      </c>
      <c r="T92" s="9"/>
      <c r="U92" s="9"/>
      <c r="V92" s="9">
        <f t="shared" si="27"/>
        <v>0</v>
      </c>
      <c r="W92" s="9">
        <f t="shared" si="27"/>
        <v>0</v>
      </c>
      <c r="X92" s="9">
        <f t="shared" si="27"/>
        <v>0</v>
      </c>
      <c r="Y92" s="9">
        <f t="shared" si="27"/>
        <v>1160</v>
      </c>
      <c r="Z92" s="9">
        <f t="shared" si="27"/>
        <v>-346096</v>
      </c>
      <c r="AA92" s="9">
        <f t="shared" si="27"/>
        <v>132559</v>
      </c>
    </row>
    <row r="93" spans="1:27">
      <c r="E93" s="29"/>
      <c r="F93" s="144"/>
      <c r="G93" s="144"/>
      <c r="H93" s="27"/>
    </row>
    <row r="94" spans="1:27">
      <c r="E94" s="29"/>
      <c r="F94" s="144"/>
      <c r="G94" s="144"/>
      <c r="H94" s="27"/>
    </row>
    <row r="95" spans="1:27">
      <c r="E95" s="29"/>
      <c r="F95" s="144"/>
      <c r="G95" s="144"/>
      <c r="H95" s="27"/>
      <c r="J95" s="47" t="s">
        <v>96</v>
      </c>
    </row>
    <row r="96" spans="1:27">
      <c r="E96" s="29"/>
      <c r="F96" s="144"/>
      <c r="G96" s="144"/>
      <c r="H96" s="27"/>
      <c r="J96" s="47" t="s">
        <v>114</v>
      </c>
    </row>
    <row r="97" spans="5:8">
      <c r="E97" s="29"/>
      <c r="F97" s="144"/>
      <c r="G97" s="144"/>
      <c r="H97" s="27"/>
    </row>
    <row r="98" spans="5:8">
      <c r="E98" s="29" t="s">
        <v>97</v>
      </c>
      <c r="F98" s="144"/>
      <c r="G98" s="144"/>
      <c r="H98" s="27">
        <f>H90-H88-H86</f>
        <v>0</v>
      </c>
    </row>
    <row r="99" spans="5:8">
      <c r="E99" s="29" t="s">
        <v>98</v>
      </c>
      <c r="F99" s="144"/>
      <c r="G99" s="144"/>
      <c r="H99" s="27">
        <f>+H11+H13+H15+H23+H27+H34+H38+H40+H52+H58+H61+H64+H67+H69+H77+H84+H88</f>
        <v>0</v>
      </c>
    </row>
    <row r="100" spans="5:8">
      <c r="E100" s="29" t="s">
        <v>99</v>
      </c>
      <c r="F100" s="144"/>
      <c r="G100" s="144"/>
      <c r="H100" s="27">
        <f>+H7+H12+H14+H20+H35+H36+H41+H45+H59+H62+H65+H70+H83-H90</f>
        <v>0</v>
      </c>
    </row>
    <row r="101" spans="5:8">
      <c r="E101" s="29"/>
      <c r="F101" s="144"/>
      <c r="G101" s="144"/>
      <c r="H101" s="27"/>
    </row>
    <row r="102" spans="5:8">
      <c r="E102" s="29"/>
      <c r="F102" s="144"/>
      <c r="G102" s="144"/>
      <c r="H102" s="27"/>
    </row>
    <row r="103" spans="5:8">
      <c r="H103" s="27"/>
    </row>
    <row r="104" spans="5:8">
      <c r="H104" s="27"/>
    </row>
    <row r="105" spans="5:8">
      <c r="H105" s="27"/>
    </row>
    <row r="106" spans="5:8">
      <c r="H106" s="27"/>
    </row>
    <row r="107" spans="5:8">
      <c r="H107" s="27"/>
    </row>
    <row r="108" spans="5:8">
      <c r="H108" s="27"/>
    </row>
    <row r="109" spans="5:8">
      <c r="H109" s="27"/>
    </row>
    <row r="110" spans="5:8">
      <c r="H110" s="27"/>
    </row>
    <row r="111" spans="5:8">
      <c r="H111" s="27"/>
    </row>
    <row r="112" spans="5:8">
      <c r="H112" s="27"/>
    </row>
    <row r="113" spans="8:8">
      <c r="H113" s="27"/>
    </row>
    <row r="114" spans="8:8">
      <c r="H114" s="27"/>
    </row>
    <row r="115" spans="8:8">
      <c r="H115" s="27"/>
    </row>
    <row r="116" spans="8:8">
      <c r="H116" s="27"/>
    </row>
    <row r="117" spans="8:8">
      <c r="H117" s="27"/>
    </row>
    <row r="118" spans="8:8">
      <c r="H118" s="27"/>
    </row>
    <row r="119" spans="8:8">
      <c r="H119" s="27"/>
    </row>
    <row r="120" spans="8:8">
      <c r="H120" s="27"/>
    </row>
    <row r="121" spans="8:8">
      <c r="H121" s="27"/>
    </row>
    <row r="122" spans="8:8">
      <c r="H122" s="27"/>
    </row>
    <row r="123" spans="8:8">
      <c r="H123" s="27"/>
    </row>
    <row r="124" spans="8:8">
      <c r="H124" s="27"/>
    </row>
    <row r="125" spans="8:8">
      <c r="H125" s="27"/>
    </row>
    <row r="126" spans="8:8">
      <c r="H126" s="27"/>
    </row>
    <row r="127" spans="8:8">
      <c r="H127" s="27"/>
    </row>
    <row r="128" spans="8:8">
      <c r="H128" s="27"/>
    </row>
    <row r="129" spans="8:8">
      <c r="H129" s="27"/>
    </row>
    <row r="130" spans="8:8">
      <c r="H130" s="27"/>
    </row>
    <row r="131" spans="8:8">
      <c r="H131" s="27"/>
    </row>
    <row r="132" spans="8:8">
      <c r="H132" s="27"/>
    </row>
    <row r="133" spans="8:8">
      <c r="H133" s="27"/>
    </row>
    <row r="134" spans="8:8">
      <c r="H134" s="27"/>
    </row>
    <row r="135" spans="8:8">
      <c r="H135" s="27"/>
    </row>
    <row r="136" spans="8:8">
      <c r="H136" s="27"/>
    </row>
    <row r="137" spans="8:8">
      <c r="H137" s="27"/>
    </row>
    <row r="138" spans="8:8">
      <c r="H138" s="27"/>
    </row>
    <row r="139" spans="8:8">
      <c r="H139" s="27"/>
    </row>
    <row r="140" spans="8:8">
      <c r="H140" s="27"/>
    </row>
    <row r="141" spans="8:8">
      <c r="H141" s="27"/>
    </row>
    <row r="142" spans="8:8">
      <c r="H142" s="27"/>
    </row>
    <row r="143" spans="8:8">
      <c r="H143" s="27"/>
    </row>
    <row r="144" spans="8:8">
      <c r="H144" s="27"/>
    </row>
    <row r="145" spans="8:8">
      <c r="H145" s="27"/>
    </row>
    <row r="146" spans="8:8">
      <c r="H146" s="27"/>
    </row>
    <row r="147" spans="8:8">
      <c r="H147" s="27"/>
    </row>
    <row r="148" spans="8:8">
      <c r="H148" s="27"/>
    </row>
    <row r="149" spans="8:8">
      <c r="H149" s="27"/>
    </row>
    <row r="150" spans="8:8">
      <c r="H150" s="27"/>
    </row>
    <row r="151" spans="8:8">
      <c r="H151" s="27"/>
    </row>
    <row r="152" spans="8:8">
      <c r="H152" s="27"/>
    </row>
    <row r="153" spans="8:8">
      <c r="H153" s="27"/>
    </row>
    <row r="154" spans="8:8">
      <c r="H154" s="27"/>
    </row>
    <row r="155" spans="8:8">
      <c r="H155" s="27"/>
    </row>
    <row r="156" spans="8:8">
      <c r="H156" s="27"/>
    </row>
    <row r="157" spans="8:8">
      <c r="H157" s="27"/>
    </row>
    <row r="158" spans="8:8">
      <c r="H158" s="27"/>
    </row>
    <row r="159" spans="8:8">
      <c r="H159" s="27"/>
    </row>
    <row r="160" spans="8:8">
      <c r="H160" s="27"/>
    </row>
    <row r="161" spans="8:8">
      <c r="H161" s="27"/>
    </row>
    <row r="162" spans="8:8">
      <c r="H162" s="27"/>
    </row>
    <row r="163" spans="8:8">
      <c r="H163" s="27"/>
    </row>
    <row r="164" spans="8:8">
      <c r="H164" s="27"/>
    </row>
    <row r="165" spans="8:8">
      <c r="H165" s="27"/>
    </row>
    <row r="166" spans="8:8">
      <c r="H166" s="27"/>
    </row>
    <row r="167" spans="8:8">
      <c r="H167" s="27"/>
    </row>
    <row r="168" spans="8:8">
      <c r="H168" s="27"/>
    </row>
    <row r="169" spans="8:8">
      <c r="H169" s="27"/>
    </row>
    <row r="170" spans="8:8">
      <c r="H170" s="27"/>
    </row>
    <row r="171" spans="8:8">
      <c r="H171" s="27"/>
    </row>
    <row r="172" spans="8:8">
      <c r="H172" s="27"/>
    </row>
    <row r="173" spans="8:8">
      <c r="H173" s="27"/>
    </row>
    <row r="174" spans="8:8">
      <c r="H174" s="27"/>
    </row>
    <row r="175" spans="8:8">
      <c r="H175" s="27"/>
    </row>
    <row r="176" spans="8:8">
      <c r="H176" s="27"/>
    </row>
    <row r="177" spans="8:8">
      <c r="H177" s="27"/>
    </row>
    <row r="178" spans="8:8">
      <c r="H178" s="27"/>
    </row>
    <row r="179" spans="8:8">
      <c r="H179" s="27"/>
    </row>
    <row r="180" spans="8:8">
      <c r="H180" s="27"/>
    </row>
    <row r="181" spans="8:8">
      <c r="H181" s="27"/>
    </row>
    <row r="182" spans="8:8">
      <c r="H182" s="27"/>
    </row>
    <row r="183" spans="8:8">
      <c r="H183" s="27"/>
    </row>
    <row r="184" spans="8:8">
      <c r="H184" s="27"/>
    </row>
    <row r="185" spans="8:8">
      <c r="H185" s="27"/>
    </row>
    <row r="186" spans="8:8">
      <c r="H186" s="27"/>
    </row>
    <row r="187" spans="8:8">
      <c r="H187" s="27"/>
    </row>
    <row r="188" spans="8:8">
      <c r="H188" s="27"/>
    </row>
    <row r="189" spans="8:8">
      <c r="H189" s="27"/>
    </row>
    <row r="190" spans="8:8">
      <c r="H190" s="27"/>
    </row>
    <row r="191" spans="8:8">
      <c r="H191" s="27"/>
    </row>
    <row r="192" spans="8:8">
      <c r="H192" s="27"/>
    </row>
    <row r="193" spans="8:8">
      <c r="H193" s="27"/>
    </row>
    <row r="194" spans="8:8">
      <c r="H194" s="27"/>
    </row>
    <row r="195" spans="8:8">
      <c r="H195" s="27"/>
    </row>
    <row r="196" spans="8:8">
      <c r="H196" s="27"/>
    </row>
    <row r="197" spans="8:8">
      <c r="H197" s="27"/>
    </row>
    <row r="198" spans="8:8">
      <c r="H198" s="27"/>
    </row>
    <row r="199" spans="8:8">
      <c r="H199" s="27"/>
    </row>
    <row r="200" spans="8:8">
      <c r="H200" s="27"/>
    </row>
    <row r="201" spans="8:8">
      <c r="H201" s="27"/>
    </row>
    <row r="202" spans="8:8">
      <c r="H202" s="27"/>
    </row>
    <row r="203" spans="8:8">
      <c r="H203" s="27"/>
    </row>
    <row r="204" spans="8:8">
      <c r="H204" s="27"/>
    </row>
    <row r="205" spans="8:8">
      <c r="H205" s="27"/>
    </row>
    <row r="206" spans="8:8">
      <c r="H206" s="27"/>
    </row>
    <row r="207" spans="8:8">
      <c r="H207" s="27"/>
    </row>
    <row r="208" spans="8:8">
      <c r="H208" s="27"/>
    </row>
    <row r="209" spans="8:8">
      <c r="H209" s="27"/>
    </row>
    <row r="210" spans="8:8">
      <c r="H210" s="27"/>
    </row>
    <row r="211" spans="8:8">
      <c r="H211" s="27"/>
    </row>
    <row r="212" spans="8:8">
      <c r="H212" s="27"/>
    </row>
    <row r="213" spans="8:8">
      <c r="H213" s="27"/>
    </row>
    <row r="214" spans="8:8">
      <c r="H214" s="27"/>
    </row>
    <row r="215" spans="8:8">
      <c r="H215" s="27"/>
    </row>
    <row r="216" spans="8:8">
      <c r="H216" s="27"/>
    </row>
    <row r="217" spans="8:8">
      <c r="H217" s="27"/>
    </row>
    <row r="218" spans="8:8">
      <c r="H218" s="27"/>
    </row>
    <row r="219" spans="8:8">
      <c r="H219" s="27"/>
    </row>
    <row r="220" spans="8:8">
      <c r="H220" s="27"/>
    </row>
    <row r="221" spans="8:8">
      <c r="H221" s="27"/>
    </row>
    <row r="222" spans="8:8">
      <c r="H222" s="27"/>
    </row>
    <row r="223" spans="8:8">
      <c r="H223" s="27"/>
    </row>
    <row r="224" spans="8:8">
      <c r="H224" s="27"/>
    </row>
    <row r="225" spans="8:8">
      <c r="H225" s="27"/>
    </row>
    <row r="226" spans="8:8">
      <c r="H226" s="27"/>
    </row>
    <row r="227" spans="8:8">
      <c r="H227" s="27"/>
    </row>
    <row r="228" spans="8:8">
      <c r="H228" s="27"/>
    </row>
    <row r="229" spans="8:8">
      <c r="H229" s="27"/>
    </row>
    <row r="230" spans="8:8">
      <c r="H230" s="27"/>
    </row>
    <row r="231" spans="8:8">
      <c r="H231" s="27"/>
    </row>
    <row r="232" spans="8:8">
      <c r="H232" s="27"/>
    </row>
    <row r="233" spans="8:8">
      <c r="H233" s="27"/>
    </row>
    <row r="234" spans="8:8">
      <c r="H234" s="27"/>
    </row>
    <row r="235" spans="8:8">
      <c r="H235" s="27"/>
    </row>
    <row r="236" spans="8:8">
      <c r="H236" s="27"/>
    </row>
    <row r="237" spans="8:8">
      <c r="H237" s="27"/>
    </row>
    <row r="238" spans="8:8">
      <c r="H238" s="27"/>
    </row>
    <row r="239" spans="8:8">
      <c r="H239" s="27"/>
    </row>
    <row r="240" spans="8:8">
      <c r="H240" s="27"/>
    </row>
    <row r="241" spans="8:8">
      <c r="H241" s="27"/>
    </row>
    <row r="242" spans="8:8">
      <c r="H242" s="27"/>
    </row>
    <row r="243" spans="8:8">
      <c r="H243" s="27"/>
    </row>
    <row r="244" spans="8:8">
      <c r="H244" s="27"/>
    </row>
    <row r="245" spans="8:8">
      <c r="H245" s="27"/>
    </row>
    <row r="246" spans="8:8">
      <c r="H246" s="27"/>
    </row>
    <row r="247" spans="8:8">
      <c r="H247" s="27"/>
    </row>
    <row r="248" spans="8:8">
      <c r="H248" s="27"/>
    </row>
    <row r="249" spans="8:8">
      <c r="H249" s="27"/>
    </row>
    <row r="250" spans="8:8">
      <c r="H250" s="27"/>
    </row>
    <row r="251" spans="8:8">
      <c r="H251" s="27"/>
    </row>
    <row r="252" spans="8:8">
      <c r="H252" s="27"/>
    </row>
    <row r="253" spans="8:8">
      <c r="H253" s="27"/>
    </row>
    <row r="254" spans="8:8">
      <c r="H254" s="27"/>
    </row>
    <row r="255" spans="8:8">
      <c r="H255" s="27"/>
    </row>
    <row r="256" spans="8:8">
      <c r="H256" s="27"/>
    </row>
    <row r="257" spans="8:8">
      <c r="H257" s="27"/>
    </row>
    <row r="258" spans="8:8">
      <c r="H258" s="27"/>
    </row>
    <row r="259" spans="8:8">
      <c r="H259" s="27"/>
    </row>
    <row r="260" spans="8:8">
      <c r="H260" s="27"/>
    </row>
    <row r="261" spans="8:8">
      <c r="H261" s="27"/>
    </row>
    <row r="262" spans="8:8">
      <c r="H262" s="27"/>
    </row>
    <row r="263" spans="8:8">
      <c r="H263" s="27"/>
    </row>
    <row r="264" spans="8:8">
      <c r="H264" s="27"/>
    </row>
    <row r="265" spans="8:8">
      <c r="H265" s="27"/>
    </row>
    <row r="266" spans="8:8">
      <c r="H266" s="27"/>
    </row>
    <row r="267" spans="8:8">
      <c r="H267" s="27"/>
    </row>
    <row r="268" spans="8:8">
      <c r="H268" s="27"/>
    </row>
    <row r="269" spans="8:8">
      <c r="H269" s="27"/>
    </row>
    <row r="270" spans="8:8">
      <c r="H270" s="27"/>
    </row>
    <row r="271" spans="8:8">
      <c r="H271" s="27"/>
    </row>
    <row r="272" spans="8:8">
      <c r="H272" s="27"/>
    </row>
    <row r="273" spans="8:8">
      <c r="H273" s="27"/>
    </row>
    <row r="274" spans="8:8">
      <c r="H274" s="27"/>
    </row>
    <row r="275" spans="8:8">
      <c r="H275" s="27"/>
    </row>
    <row r="276" spans="8:8">
      <c r="H276" s="27"/>
    </row>
    <row r="277" spans="8:8">
      <c r="H277" s="27"/>
    </row>
    <row r="278" spans="8:8">
      <c r="H278" s="27"/>
    </row>
    <row r="279" spans="8:8">
      <c r="H279" s="27"/>
    </row>
    <row r="280" spans="8:8">
      <c r="H280" s="27"/>
    </row>
  </sheetData>
  <mergeCells count="1">
    <mergeCell ref="B4:E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44" orientation="landscape" r:id="rId1"/>
  <headerFooter alignWithMargins="0">
    <oddFooter>&amp;F</oddFooter>
  </headerFooter>
  <rowBreaks count="1" manualBreakCount="1">
    <brk id="81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LSV</cp:lastModifiedBy>
  <cp:lastPrinted>2017-11-02T12:09:44Z</cp:lastPrinted>
  <dcterms:created xsi:type="dcterms:W3CDTF">2004-04-21T16:30:40Z</dcterms:created>
  <dcterms:modified xsi:type="dcterms:W3CDTF">2020-02-11T07:40:53Z</dcterms:modified>
</cp:coreProperties>
</file>